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CONTABLE\3T 2019\"/>
    </mc:Choice>
  </mc:AlternateContent>
  <bookViews>
    <workbookView xWindow="0" yWindow="0" windowWidth="28800" windowHeight="12435"/>
  </bookViews>
  <sheets>
    <sheet name="EAA" sheetId="1" r:id="rId1"/>
  </sheets>
  <externalReferences>
    <externalReference r:id="rId2"/>
  </externalReferences>
  <definedNames>
    <definedName name="_xlnm.Print_Area" localSheetId="0">EAA!$A$1:$I$44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K34" i="1" s="1"/>
  <c r="D34" i="1"/>
  <c r="H33" i="1"/>
  <c r="G33" i="1"/>
  <c r="K33" i="1" s="1"/>
  <c r="D33" i="1"/>
  <c r="D32" i="1"/>
  <c r="G32" i="1" s="1"/>
  <c r="G31" i="1"/>
  <c r="K31" i="1" s="1"/>
  <c r="D31" i="1"/>
  <c r="H30" i="1"/>
  <c r="G30" i="1"/>
  <c r="K30" i="1" s="1"/>
  <c r="D30" i="1"/>
  <c r="D29" i="1"/>
  <c r="G29" i="1" s="1"/>
  <c r="G28" i="1"/>
  <c r="K28" i="1" s="1"/>
  <c r="D28" i="1"/>
  <c r="H27" i="1"/>
  <c r="G27" i="1"/>
  <c r="K27" i="1" s="1"/>
  <c r="D27" i="1"/>
  <c r="D26" i="1"/>
  <c r="G26" i="1" s="1"/>
  <c r="F24" i="1"/>
  <c r="E24" i="1"/>
  <c r="D22" i="1"/>
  <c r="G22" i="1" s="1"/>
  <c r="G21" i="1"/>
  <c r="K21" i="1" s="1"/>
  <c r="D21" i="1"/>
  <c r="H20" i="1"/>
  <c r="G20" i="1"/>
  <c r="K20" i="1" s="1"/>
  <c r="D20" i="1"/>
  <c r="D19" i="1"/>
  <c r="G19" i="1" s="1"/>
  <c r="G18" i="1"/>
  <c r="K18" i="1" s="1"/>
  <c r="G17" i="1"/>
  <c r="K17" i="1" s="1"/>
  <c r="G16" i="1"/>
  <c r="K16" i="1" s="1"/>
  <c r="F14" i="1"/>
  <c r="F12" i="1" s="1"/>
  <c r="E14" i="1"/>
  <c r="E12" i="1"/>
  <c r="H19" i="1" l="1"/>
  <c r="K19" i="1"/>
  <c r="H22" i="1"/>
  <c r="K22" i="1"/>
  <c r="H26" i="1"/>
  <c r="K26" i="1"/>
  <c r="H29" i="1"/>
  <c r="K29" i="1"/>
  <c r="H32" i="1"/>
  <c r="K32" i="1"/>
  <c r="D14" i="1"/>
  <c r="H16" i="1"/>
  <c r="H17" i="1"/>
  <c r="H18" i="1"/>
  <c r="H21" i="1"/>
  <c r="D24" i="1"/>
  <c r="G24" i="1" s="1"/>
  <c r="H24" i="1" s="1"/>
  <c r="H28" i="1"/>
  <c r="H31" i="1"/>
  <c r="H34" i="1"/>
  <c r="D12" i="1" l="1"/>
  <c r="G14" i="1"/>
  <c r="H14" i="1" l="1"/>
  <c r="H12" i="1" s="1"/>
  <c r="G12" i="1"/>
</calcChain>
</file>

<file path=xl/sharedStrings.xml><?xml version="1.0" encoding="utf-8"?>
<sst xmlns="http://schemas.openxmlformats.org/spreadsheetml/2006/main" count="41" uniqueCount="40">
  <si>
    <t>Cuenta Pública 2019</t>
  </si>
  <si>
    <t>ESTADO ANALÍTICO DEL ACTIVO</t>
  </si>
  <si>
    <t>Del 01 de Enero al 30 de Septiembre de 2019</t>
  </si>
  <si>
    <t>(Pesos)</t>
  </si>
  <si>
    <t>Ente Público:</t>
  </si>
  <si>
    <t>UNIVERSIDAD POLITÉCNICA DEL BICENTENARIO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</si>
  <si>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</si>
  <si>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</si>
  <si>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</si>
  <si>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</si>
  <si>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</si>
  <si>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</si>
  <si>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</si>
  <si>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</si>
  <si>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</si>
  <si>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</si>
  <si>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</si>
  <si>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</si>
  <si>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</si>
  <si>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</si>
  <si>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</si>
  <si>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</si>
  <si>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</si>
  <si>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</si>
  <si>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</si>
  <si>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</si>
  <si>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</si>
  <si>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</si>
  <si>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</si>
  <si>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</si>
  <si>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</si>
  <si>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</si>
  <si>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</si>
  <si>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</si>
  <si>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</si>
  <si>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__________________________________________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</si>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</sst>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_(* #,##0.00_);_(* \(#,##0.00\);_(* &quot;-&quot;??_);_(@_)"/>
    <numFmt numFmtId="166" formatCode="_(* #,##0_);_(* \(#,##0\);_(* &quot;-&quot;??_);_(@_)"/>
    <numFmt numFmtId="167" formatCode="#,##0.00000"/>
    <numFmt numFmtId="168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/>
    <xf numFmtId="0" fontId="3" fillId="3" borderId="0" xfId="2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2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3" borderId="7" xfId="2" applyNumberFormat="1" applyFont="1" applyFill="1" applyBorder="1" applyAlignment="1">
      <alignment horizontal="center" vertical="center"/>
    </xf>
    <xf numFmtId="0" fontId="3" fillId="3" borderId="8" xfId="2" applyNumberFormat="1" applyFont="1" applyFill="1" applyBorder="1" applyAlignment="1">
      <alignment horizontal="center" vertical="center"/>
    </xf>
    <xf numFmtId="0" fontId="3" fillId="3" borderId="7" xfId="2" applyNumberFormat="1" applyFont="1" applyFill="1" applyBorder="1" applyAlignment="1">
      <alignment horizontal="center" vertical="top"/>
    </xf>
    <xf numFmtId="0" fontId="3" fillId="3" borderId="0" xfId="2" applyNumberFormat="1" applyFont="1" applyFill="1" applyBorder="1" applyAlignment="1">
      <alignment horizontal="center" vertical="top"/>
    </xf>
    <xf numFmtId="0" fontId="3" fillId="3" borderId="8" xfId="2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166" fontId="4" fillId="3" borderId="0" xfId="1" applyNumberFormat="1" applyFont="1" applyFill="1" applyBorder="1" applyAlignment="1">
      <alignment vertical="top"/>
    </xf>
    <xf numFmtId="3" fontId="4" fillId="3" borderId="0" xfId="1" applyNumberFormat="1" applyFont="1" applyFill="1" applyBorder="1" applyAlignment="1">
      <alignment vertical="top"/>
    </xf>
    <xf numFmtId="167" fontId="2" fillId="3" borderId="0" xfId="0" applyNumberFormat="1" applyFont="1" applyFill="1" applyBorder="1"/>
    <xf numFmtId="168" fontId="2" fillId="3" borderId="0" xfId="0" applyNumberFormat="1" applyFont="1" applyFill="1" applyBorder="1"/>
    <xf numFmtId="165" fontId="2" fillId="3" borderId="0" xfId="1" applyFont="1" applyFill="1" applyBorder="1"/>
    <xf numFmtId="165" fontId="2" fillId="3" borderId="0" xfId="1" applyFont="1" applyFill="1"/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165" fontId="2" fillId="3" borderId="0" xfId="0" applyNumberFormat="1" applyFont="1" applyFill="1"/>
    <xf numFmtId="165" fontId="4" fillId="3" borderId="0" xfId="1" applyFont="1" applyFill="1" applyBorder="1" applyAlignment="1">
      <alignment vertical="top"/>
    </xf>
    <xf numFmtId="0" fontId="9" fillId="3" borderId="0" xfId="0" applyFont="1" applyFill="1"/>
    <xf numFmtId="4" fontId="2" fillId="3" borderId="0" xfId="0" applyNumberFormat="1" applyFont="1" applyFill="1"/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165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formaci&#243;n%20Financiera\Estados%20Financieros\Finanzas\2019\09%20Septiembre\UPB_Estados%20Financieros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ESF"/>
      <sheetName val="EA"/>
      <sheetName val="EVHP"/>
      <sheetName val="EFE"/>
      <sheetName val="ECSF"/>
      <sheetName val="EAA"/>
      <sheetName val="EADOP"/>
      <sheetName val="PC"/>
      <sheetName val="NOTAS F"/>
      <sheetName val="EAI"/>
      <sheetName val="CA"/>
      <sheetName val="COG"/>
      <sheetName val="CTG "/>
      <sheetName val="CFG"/>
      <sheetName val="EN"/>
      <sheetName val="ID"/>
      <sheetName val="CProg F"/>
      <sheetName val="PyPI"/>
      <sheetName val="IR"/>
      <sheetName val="IPF "/>
      <sheetName val="Esq Bur"/>
      <sheetName val="Rel Cta Banc"/>
      <sheetName val="Gto Federalizado"/>
      <sheetName val="Ayudas"/>
      <sheetName val="Inform Adic"/>
      <sheetName val="Muebles"/>
      <sheetName val="Inmuebles"/>
      <sheetName val="Bienes Muebles"/>
      <sheetName val="Bienes Inmuebles"/>
    </sheetNames>
    <sheetDataSet>
      <sheetData sheetId="0"/>
      <sheetData sheetId="1">
        <row r="17">
          <cell r="D17">
            <v>6879472.6200000001</v>
          </cell>
        </row>
        <row r="18">
          <cell r="D18">
            <v>7274160.5599999996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67617020.530000001</v>
          </cell>
          <cell r="E32">
            <v>66708307.600000001</v>
          </cell>
        </row>
        <row r="33">
          <cell r="D33">
            <v>37979147.909999996</v>
          </cell>
          <cell r="E33">
            <v>37496103.469999999</v>
          </cell>
        </row>
        <row r="34">
          <cell r="D34">
            <v>0</v>
          </cell>
          <cell r="E34">
            <v>0</v>
          </cell>
        </row>
        <row r="35">
          <cell r="D35">
            <v>-19329152.129999999</v>
          </cell>
          <cell r="E35">
            <v>-19329152.129999999</v>
          </cell>
        </row>
        <row r="36">
          <cell r="D36">
            <v>0</v>
          </cell>
          <cell r="E36">
            <v>12946.11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view="pageBreakPreview" zoomScaleNormal="100" zoomScaleSheetLayoutView="100" workbookViewId="0">
      <selection activeCell="G62" sqref="G62:H62"/>
    </sheetView>
  </sheetViews>
  <sheetFormatPr baseColWidth="10" defaultRowHeight="12.75" x14ac:dyDescent="0.2"/>
  <cols>
    <col min="1" max="1" width="1.140625" style="4" customWidth="1"/>
    <col min="2" max="2" width="11.7109375" style="4" customWidth="1"/>
    <col min="3" max="3" width="54.42578125" style="4" customWidth="1"/>
    <col min="4" max="4" width="20" style="61" customWidth="1"/>
    <col min="5" max="6" width="22.7109375" style="4" customWidth="1"/>
    <col min="7" max="7" width="21.28515625" style="4" customWidth="1"/>
    <col min="8" max="8" width="18.7109375" style="4" customWidth="1"/>
    <col min="9" max="9" width="1.140625" style="4" customWidth="1"/>
    <col min="10" max="16384" width="11.42578125" style="4"/>
  </cols>
  <sheetData>
    <row r="1" spans="1:11" s="5" customFormat="1" ht="15" customHeight="1" x14ac:dyDescent="0.2">
      <c r="A1" s="1"/>
      <c r="B1" s="2"/>
      <c r="C1" s="3" t="s">
        <v>0</v>
      </c>
      <c r="D1" s="3"/>
      <c r="E1" s="3"/>
      <c r="F1" s="3"/>
      <c r="G1" s="3"/>
      <c r="H1" s="2"/>
      <c r="I1" s="2"/>
      <c r="J1" s="4"/>
      <c r="K1" s="4"/>
    </row>
    <row r="2" spans="1:11" s="5" customFormat="1" ht="14.1" customHeight="1" x14ac:dyDescent="0.2">
      <c r="A2" s="1"/>
      <c r="B2" s="2"/>
      <c r="C2" s="3" t="s">
        <v>1</v>
      </c>
      <c r="D2" s="3"/>
      <c r="E2" s="3"/>
      <c r="F2" s="3"/>
      <c r="G2" s="3"/>
      <c r="H2" s="2"/>
      <c r="I2" s="2"/>
      <c r="J2" s="4"/>
      <c r="K2" s="4"/>
    </row>
    <row r="3" spans="1:11" s="5" customFormat="1" ht="14.1" customHeight="1" x14ac:dyDescent="0.2">
      <c r="A3" s="1"/>
      <c r="B3" s="2"/>
      <c r="C3" s="3" t="s">
        <v>2</v>
      </c>
      <c r="D3" s="3"/>
      <c r="E3" s="3"/>
      <c r="F3" s="3"/>
      <c r="G3" s="3"/>
      <c r="H3" s="2"/>
      <c r="I3" s="2"/>
      <c r="J3" s="4"/>
      <c r="K3" s="4"/>
    </row>
    <row r="4" spans="1:11" s="5" customFormat="1" ht="14.1" customHeight="1" x14ac:dyDescent="0.2">
      <c r="A4" s="1"/>
      <c r="B4" s="2"/>
      <c r="C4" s="3" t="s">
        <v>3</v>
      </c>
      <c r="D4" s="3"/>
      <c r="E4" s="3"/>
      <c r="F4" s="3"/>
      <c r="G4" s="3"/>
      <c r="H4" s="2"/>
      <c r="I4" s="2"/>
      <c r="J4" s="4"/>
      <c r="K4" s="4"/>
    </row>
    <row r="5" spans="1:11" s="5" customFormat="1" ht="20.100000000000001" customHeight="1" x14ac:dyDescent="0.2">
      <c r="A5" s="6"/>
      <c r="B5" s="7"/>
      <c r="C5" s="7" t="s">
        <v>4</v>
      </c>
      <c r="D5" s="8" t="s">
        <v>5</v>
      </c>
      <c r="E5" s="8"/>
      <c r="F5" s="8"/>
      <c r="H5" s="9"/>
      <c r="I5" s="9"/>
    </row>
    <row r="6" spans="1:11" s="5" customFormat="1" ht="6.75" customHeight="1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1" s="5" customFormat="1" ht="3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11" s="16" customFormat="1" ht="25.5" x14ac:dyDescent="0.2">
      <c r="A8" s="11"/>
      <c r="B8" s="12" t="s">
        <v>6</v>
      </c>
      <c r="C8" s="12"/>
      <c r="D8" s="13" t="s">
        <v>7</v>
      </c>
      <c r="E8" s="13" t="s">
        <v>8</v>
      </c>
      <c r="F8" s="14" t="s">
        <v>9</v>
      </c>
      <c r="G8" s="14" t="s">
        <v>10</v>
      </c>
      <c r="H8" s="14" t="s">
        <v>11</v>
      </c>
      <c r="I8" s="15"/>
    </row>
    <row r="9" spans="1:11" s="16" customFormat="1" x14ac:dyDescent="0.2">
      <c r="A9" s="17"/>
      <c r="B9" s="18"/>
      <c r="C9" s="18"/>
      <c r="D9" s="19">
        <v>1</v>
      </c>
      <c r="E9" s="19">
        <v>2</v>
      </c>
      <c r="F9" s="20">
        <v>3</v>
      </c>
      <c r="G9" s="20" t="s">
        <v>12</v>
      </c>
      <c r="H9" s="20" t="s">
        <v>13</v>
      </c>
      <c r="I9" s="21"/>
    </row>
    <row r="10" spans="1:11" s="5" customFormat="1" ht="3" customHeight="1" x14ac:dyDescent="0.2">
      <c r="A10" s="22"/>
      <c r="B10" s="10"/>
      <c r="C10" s="10"/>
      <c r="D10" s="10"/>
      <c r="E10" s="10"/>
      <c r="F10" s="10"/>
      <c r="G10" s="10"/>
      <c r="H10" s="10"/>
      <c r="I10" s="23"/>
    </row>
    <row r="11" spans="1:11" s="5" customFormat="1" ht="3" customHeight="1" x14ac:dyDescent="0.2">
      <c r="A11" s="24"/>
      <c r="B11" s="25"/>
      <c r="C11" s="25"/>
      <c r="D11" s="25"/>
      <c r="E11" s="25"/>
      <c r="F11" s="25"/>
      <c r="G11" s="25"/>
      <c r="H11" s="25"/>
      <c r="I11" s="26"/>
      <c r="J11" s="4"/>
      <c r="K11" s="4"/>
    </row>
    <row r="12" spans="1:11" s="5" customFormat="1" x14ac:dyDescent="0.2">
      <c r="A12" s="27"/>
      <c r="B12" s="28" t="s">
        <v>14</v>
      </c>
      <c r="C12" s="28"/>
      <c r="D12" s="29">
        <f>+D14+D24</f>
        <v>96378787.060000002</v>
      </c>
      <c r="E12" s="29">
        <f>+E14+E24</f>
        <v>190761533.59999999</v>
      </c>
      <c r="F12" s="29">
        <f>+F14+F24</f>
        <v>186719671.16999999</v>
      </c>
      <c r="G12" s="29">
        <f>+G14+G24</f>
        <v>100420649.48999999</v>
      </c>
      <c r="H12" s="29">
        <f>+H14+H24</f>
        <v>4041862.4299999978</v>
      </c>
      <c r="I12" s="30"/>
      <c r="J12" s="4"/>
      <c r="K12" s="4"/>
    </row>
    <row r="13" spans="1:11" s="5" customFormat="1" ht="5.0999999999999996" customHeight="1" x14ac:dyDescent="0.2">
      <c r="A13" s="27"/>
      <c r="B13" s="31"/>
      <c r="C13" s="31"/>
      <c r="D13" s="29"/>
      <c r="E13" s="29"/>
      <c r="F13" s="29"/>
      <c r="G13" s="29"/>
      <c r="H13" s="29"/>
      <c r="I13" s="30"/>
      <c r="J13" s="4"/>
      <c r="K13" s="4"/>
    </row>
    <row r="14" spans="1:11" s="5" customFormat="1" x14ac:dyDescent="0.2">
      <c r="A14" s="32"/>
      <c r="B14" s="33" t="s">
        <v>15</v>
      </c>
      <c r="C14" s="33"/>
      <c r="D14" s="34">
        <f>SUM(D16:D22)</f>
        <v>11490582.01</v>
      </c>
      <c r="E14" s="34">
        <f>SUM(E16:E22)</f>
        <v>188905765</v>
      </c>
      <c r="F14" s="34">
        <f>SUM(F16:F22)</f>
        <v>186242713.82999998</v>
      </c>
      <c r="G14" s="34">
        <f>D14+E14-F14</f>
        <v>14153633.180000007</v>
      </c>
      <c r="H14" s="34">
        <f>G14-D14</f>
        <v>2663051.1700000074</v>
      </c>
      <c r="I14" s="35"/>
      <c r="J14" s="4"/>
      <c r="K14" s="36"/>
    </row>
    <row r="15" spans="1:11" s="5" customFormat="1" ht="5.0999999999999996" customHeight="1" x14ac:dyDescent="0.2">
      <c r="A15" s="37"/>
      <c r="B15" s="38"/>
      <c r="C15" s="38"/>
      <c r="D15" s="39"/>
      <c r="E15" s="39"/>
      <c r="F15" s="39"/>
      <c r="G15" s="39"/>
      <c r="H15" s="39"/>
      <c r="I15" s="40"/>
      <c r="J15" s="4"/>
      <c r="K15" s="36"/>
    </row>
    <row r="16" spans="1:11" s="5" customFormat="1" ht="19.5" customHeight="1" x14ac:dyDescent="0.2">
      <c r="A16" s="37"/>
      <c r="B16" s="41" t="s">
        <v>16</v>
      </c>
      <c r="C16" s="41"/>
      <c r="D16" s="42">
        <v>6329108.2000000002</v>
      </c>
      <c r="E16" s="42">
        <v>119657096.23999999</v>
      </c>
      <c r="F16" s="42">
        <v>119106731.81999999</v>
      </c>
      <c r="G16" s="43">
        <f>TRUNC(D16+E16-F16,2)</f>
        <v>6879472.6200000001</v>
      </c>
      <c r="H16" s="44">
        <f t="shared" ref="H16:H22" si="0">G16-D16</f>
        <v>550364.41999999993</v>
      </c>
      <c r="I16" s="40"/>
      <c r="J16" s="4"/>
      <c r="K16" s="36" t="str">
        <f>IF(G16=[1]ESF!D17," ","Error")</f>
        <v xml:space="preserve"> </v>
      </c>
    </row>
    <row r="17" spans="1:14" s="5" customFormat="1" ht="19.5" customHeight="1" x14ac:dyDescent="0.2">
      <c r="A17" s="37"/>
      <c r="B17" s="41" t="s">
        <v>17</v>
      </c>
      <c r="C17" s="41"/>
      <c r="D17" s="42">
        <v>4703256.96</v>
      </c>
      <c r="E17" s="42">
        <v>68851291.390000001</v>
      </c>
      <c r="F17" s="42">
        <v>66280387.789999999</v>
      </c>
      <c r="G17" s="43">
        <f>TRUNC(D17+E17-F17,2)+0.01</f>
        <v>7274160.5599999996</v>
      </c>
      <c r="H17" s="44">
        <f t="shared" si="0"/>
        <v>2570903.5999999996</v>
      </c>
      <c r="I17" s="40"/>
      <c r="J17" s="4"/>
      <c r="K17" s="36" t="str">
        <f>IF(G17=[1]ESF!D18," ","Error")</f>
        <v xml:space="preserve"> </v>
      </c>
      <c r="L17" s="45"/>
      <c r="M17" s="46"/>
    </row>
    <row r="18" spans="1:14" s="5" customFormat="1" ht="19.5" customHeight="1" x14ac:dyDescent="0.2">
      <c r="A18" s="37"/>
      <c r="B18" s="41" t="s">
        <v>18</v>
      </c>
      <c r="C18" s="41"/>
      <c r="D18" s="42">
        <v>458216.85</v>
      </c>
      <c r="E18" s="42">
        <v>397377.37</v>
      </c>
      <c r="F18" s="42">
        <v>855594.22</v>
      </c>
      <c r="G18" s="44">
        <f>D18+E18-F18</f>
        <v>0</v>
      </c>
      <c r="H18" s="44">
        <f t="shared" si="0"/>
        <v>-458216.85</v>
      </c>
      <c r="I18" s="40"/>
      <c r="J18" s="4"/>
      <c r="K18" s="36" t="str">
        <f>IF(G18=[1]ESF!D19," ","Error")</f>
        <v xml:space="preserve"> </v>
      </c>
    </row>
    <row r="19" spans="1:14" s="5" customFormat="1" ht="19.5" customHeight="1" x14ac:dyDescent="0.2">
      <c r="A19" s="37"/>
      <c r="B19" s="41" t="s">
        <v>19</v>
      </c>
      <c r="C19" s="41"/>
      <c r="D19" s="42">
        <f>+[1]ESF!E20</f>
        <v>0</v>
      </c>
      <c r="E19" s="42">
        <v>0</v>
      </c>
      <c r="F19" s="42">
        <v>0</v>
      </c>
      <c r="G19" s="44">
        <f>D19+E19-F19</f>
        <v>0</v>
      </c>
      <c r="H19" s="44">
        <f t="shared" si="0"/>
        <v>0</v>
      </c>
      <c r="I19" s="40"/>
      <c r="J19" s="4"/>
      <c r="K19" s="36" t="str">
        <f>IF(G19=[1]ESF!D20," ","Error")</f>
        <v xml:space="preserve"> </v>
      </c>
      <c r="N19" s="5" t="s">
        <v>20</v>
      </c>
    </row>
    <row r="20" spans="1:14" s="5" customFormat="1" ht="19.5" customHeight="1" x14ac:dyDescent="0.2">
      <c r="A20" s="37"/>
      <c r="B20" s="41" t="s">
        <v>21</v>
      </c>
      <c r="C20" s="41"/>
      <c r="D20" s="42">
        <f>+[1]ESF!E21</f>
        <v>0</v>
      </c>
      <c r="E20" s="42">
        <v>0</v>
      </c>
      <c r="F20" s="42">
        <v>0</v>
      </c>
      <c r="G20" s="44">
        <f>D20+E20-F20</f>
        <v>0</v>
      </c>
      <c r="H20" s="44">
        <f t="shared" si="0"/>
        <v>0</v>
      </c>
      <c r="I20" s="40"/>
      <c r="J20" s="4"/>
      <c r="K20" s="36" t="str">
        <f>IF(G20=[1]ESF!D21," ","Error")</f>
        <v xml:space="preserve"> </v>
      </c>
      <c r="M20" s="47"/>
    </row>
    <row r="21" spans="1:14" s="5" customFormat="1" ht="19.5" customHeight="1" x14ac:dyDescent="0.2">
      <c r="A21" s="37"/>
      <c r="B21" s="41" t="s">
        <v>22</v>
      </c>
      <c r="C21" s="41"/>
      <c r="D21" s="42">
        <f>+[1]ESF!E22</f>
        <v>0</v>
      </c>
      <c r="E21" s="42">
        <v>0</v>
      </c>
      <c r="F21" s="42">
        <v>0</v>
      </c>
      <c r="G21" s="44">
        <f>D21+E21-F21</f>
        <v>0</v>
      </c>
      <c r="H21" s="44">
        <f t="shared" si="0"/>
        <v>0</v>
      </c>
      <c r="I21" s="40"/>
      <c r="J21" s="4"/>
      <c r="K21" s="36" t="str">
        <f>IF(G21=[1]ESF!D22," ","Error")</f>
        <v xml:space="preserve"> </v>
      </c>
      <c r="L21" s="5" t="s">
        <v>20</v>
      </c>
      <c r="M21" s="47"/>
    </row>
    <row r="22" spans="1:14" ht="19.5" customHeight="1" x14ac:dyDescent="0.2">
      <c r="A22" s="37"/>
      <c r="B22" s="41" t="s">
        <v>23</v>
      </c>
      <c r="C22" s="41"/>
      <c r="D22" s="42">
        <f>+[1]ESF!E23</f>
        <v>0</v>
      </c>
      <c r="E22" s="42">
        <v>0</v>
      </c>
      <c r="F22" s="42">
        <v>0</v>
      </c>
      <c r="G22" s="44">
        <f>D22+E22-F22</f>
        <v>0</v>
      </c>
      <c r="H22" s="44">
        <f t="shared" si="0"/>
        <v>0</v>
      </c>
      <c r="I22" s="40"/>
      <c r="K22" s="36" t="str">
        <f>IF(G22=[1]ESF!D23," ","Error")</f>
        <v xml:space="preserve"> </v>
      </c>
      <c r="M22" s="48"/>
    </row>
    <row r="23" spans="1:14" x14ac:dyDescent="0.2">
      <c r="A23" s="37"/>
      <c r="B23" s="49"/>
      <c r="C23" s="49"/>
      <c r="D23" s="50"/>
      <c r="E23" s="50"/>
      <c r="F23" s="50"/>
      <c r="G23" s="50"/>
      <c r="H23" s="50"/>
      <c r="I23" s="40"/>
      <c r="K23" s="36"/>
      <c r="M23" s="51"/>
    </row>
    <row r="24" spans="1:14" x14ac:dyDescent="0.2">
      <c r="A24" s="32"/>
      <c r="B24" s="33" t="s">
        <v>24</v>
      </c>
      <c r="C24" s="33"/>
      <c r="D24" s="34">
        <f>SUM(D26:D34)</f>
        <v>84888205.049999997</v>
      </c>
      <c r="E24" s="34">
        <f>SUM(E26:E34)</f>
        <v>1855768.6</v>
      </c>
      <c r="F24" s="34">
        <f>SUM(F26:F34)</f>
        <v>476957.33999999997</v>
      </c>
      <c r="G24" s="34">
        <f>D24+E24-F24</f>
        <v>86267016.309999987</v>
      </c>
      <c r="H24" s="34">
        <f>G24-D24</f>
        <v>1378811.2599999905</v>
      </c>
      <c r="I24" s="35"/>
      <c r="K24" s="36"/>
    </row>
    <row r="25" spans="1:14" ht="5.0999999999999996" customHeight="1" x14ac:dyDescent="0.2">
      <c r="A25" s="37"/>
      <c r="B25" s="38"/>
      <c r="C25" s="49"/>
      <c r="D25" s="39"/>
      <c r="E25" s="39"/>
      <c r="F25" s="39"/>
      <c r="G25" s="39"/>
      <c r="H25" s="39"/>
      <c r="I25" s="40"/>
      <c r="K25" s="36"/>
    </row>
    <row r="26" spans="1:14" ht="19.5" customHeight="1" x14ac:dyDescent="0.2">
      <c r="A26" s="37"/>
      <c r="B26" s="41" t="s">
        <v>25</v>
      </c>
      <c r="C26" s="41"/>
      <c r="D26" s="42">
        <f>+[1]ESF!E30</f>
        <v>0</v>
      </c>
      <c r="E26" s="42">
        <v>0</v>
      </c>
      <c r="F26" s="42">
        <v>0</v>
      </c>
      <c r="G26" s="44">
        <f t="shared" ref="G26:G34" si="1">D26+E26-F26</f>
        <v>0</v>
      </c>
      <c r="H26" s="44">
        <f t="shared" ref="H26:H34" si="2">G26-D26</f>
        <v>0</v>
      </c>
      <c r="I26" s="40"/>
      <c r="K26" s="36" t="str">
        <f>IF(G26=[1]ESF!D30," ","Error")</f>
        <v xml:space="preserve"> </v>
      </c>
    </row>
    <row r="27" spans="1:14" ht="19.5" customHeight="1" x14ac:dyDescent="0.2">
      <c r="A27" s="37"/>
      <c r="B27" s="41" t="s">
        <v>26</v>
      </c>
      <c r="C27" s="41"/>
      <c r="D27" s="42">
        <f>+[1]ESF!E31</f>
        <v>0</v>
      </c>
      <c r="E27" s="42">
        <v>0</v>
      </c>
      <c r="F27" s="42">
        <v>0</v>
      </c>
      <c r="G27" s="44">
        <f t="shared" si="1"/>
        <v>0</v>
      </c>
      <c r="H27" s="44">
        <f t="shared" si="2"/>
        <v>0</v>
      </c>
      <c r="I27" s="40"/>
      <c r="K27" s="36" t="str">
        <f>IF(G27=[1]ESF!D31," ","Error")</f>
        <v xml:space="preserve"> </v>
      </c>
    </row>
    <row r="28" spans="1:14" ht="19.5" customHeight="1" x14ac:dyDescent="0.2">
      <c r="A28" s="37"/>
      <c r="B28" s="41" t="s">
        <v>27</v>
      </c>
      <c r="C28" s="41"/>
      <c r="D28" s="42">
        <f>+[1]ESF!E32</f>
        <v>66708307.600000001</v>
      </c>
      <c r="E28" s="42">
        <v>1317813.6000000001</v>
      </c>
      <c r="F28" s="42">
        <v>409100.67</v>
      </c>
      <c r="G28" s="52">
        <f>D28+E28-F28</f>
        <v>67617020.530000001</v>
      </c>
      <c r="H28" s="44">
        <f t="shared" si="2"/>
        <v>908712.9299999997</v>
      </c>
      <c r="I28" s="40"/>
      <c r="K28" s="36" t="str">
        <f>IF(G28=[1]ESF!D32," ","Error")</f>
        <v xml:space="preserve"> </v>
      </c>
    </row>
    <row r="29" spans="1:14" ht="19.5" customHeight="1" x14ac:dyDescent="0.2">
      <c r="A29" s="37"/>
      <c r="B29" s="41" t="s">
        <v>28</v>
      </c>
      <c r="C29" s="41"/>
      <c r="D29" s="42">
        <f>+[1]ESF!E33</f>
        <v>37496103.469999999</v>
      </c>
      <c r="E29" s="42">
        <v>537955</v>
      </c>
      <c r="F29" s="42">
        <v>54910.559999999998</v>
      </c>
      <c r="G29" s="44">
        <f t="shared" si="1"/>
        <v>37979147.909999996</v>
      </c>
      <c r="H29" s="44">
        <f t="shared" si="2"/>
        <v>483044.43999999762</v>
      </c>
      <c r="I29" s="40"/>
      <c r="K29" s="36" t="str">
        <f>IF(G29=[1]ESF!D33," ","Error")</f>
        <v xml:space="preserve"> </v>
      </c>
    </row>
    <row r="30" spans="1:14" ht="19.5" customHeight="1" x14ac:dyDescent="0.2">
      <c r="A30" s="37"/>
      <c r="B30" s="41" t="s">
        <v>29</v>
      </c>
      <c r="C30" s="41"/>
      <c r="D30" s="42">
        <f>+[1]ESF!E34</f>
        <v>0</v>
      </c>
      <c r="E30" s="42">
        <v>0</v>
      </c>
      <c r="F30" s="42">
        <v>0</v>
      </c>
      <c r="G30" s="44">
        <f t="shared" si="1"/>
        <v>0</v>
      </c>
      <c r="H30" s="44">
        <f t="shared" si="2"/>
        <v>0</v>
      </c>
      <c r="I30" s="40"/>
      <c r="K30" s="36" t="str">
        <f>IF(G30=[1]ESF!D34," ","Error")</f>
        <v xml:space="preserve"> </v>
      </c>
    </row>
    <row r="31" spans="1:14" ht="19.5" customHeight="1" x14ac:dyDescent="0.2">
      <c r="A31" s="37"/>
      <c r="B31" s="41" t="s">
        <v>30</v>
      </c>
      <c r="C31" s="41"/>
      <c r="D31" s="42">
        <f>+[1]ESF!E35</f>
        <v>-19329152.129999999</v>
      </c>
      <c r="E31" s="42">
        <v>0</v>
      </c>
      <c r="F31" s="42">
        <v>0</v>
      </c>
      <c r="G31" s="44">
        <f t="shared" si="1"/>
        <v>-19329152.129999999</v>
      </c>
      <c r="H31" s="44">
        <f>G31-D31</f>
        <v>0</v>
      </c>
      <c r="I31" s="40"/>
      <c r="K31" s="36" t="str">
        <f>IF(G31=[1]ESF!D35," ","Error")</f>
        <v xml:space="preserve"> </v>
      </c>
    </row>
    <row r="32" spans="1:14" ht="19.5" customHeight="1" x14ac:dyDescent="0.2">
      <c r="A32" s="37"/>
      <c r="B32" s="41" t="s">
        <v>31</v>
      </c>
      <c r="C32" s="41"/>
      <c r="D32" s="42">
        <f>+[1]ESF!E36</f>
        <v>12946.11</v>
      </c>
      <c r="E32" s="42">
        <v>0</v>
      </c>
      <c r="F32" s="42">
        <v>12946.11</v>
      </c>
      <c r="G32" s="44">
        <f t="shared" si="1"/>
        <v>0</v>
      </c>
      <c r="H32" s="44">
        <f t="shared" si="2"/>
        <v>-12946.11</v>
      </c>
      <c r="I32" s="40"/>
      <c r="K32" s="53" t="str">
        <f>IF(G32=[1]ESF!D36," ","Error")</f>
        <v xml:space="preserve"> </v>
      </c>
      <c r="L32" s="54"/>
    </row>
    <row r="33" spans="1:17" ht="19.5" customHeight="1" x14ac:dyDescent="0.2">
      <c r="A33" s="37"/>
      <c r="B33" s="41" t="s">
        <v>32</v>
      </c>
      <c r="C33" s="41"/>
      <c r="D33" s="42">
        <f>+[1]ESF!E37</f>
        <v>0</v>
      </c>
      <c r="E33" s="42">
        <v>0</v>
      </c>
      <c r="F33" s="42">
        <v>0</v>
      </c>
      <c r="G33" s="44">
        <f t="shared" si="1"/>
        <v>0</v>
      </c>
      <c r="H33" s="44">
        <f t="shared" si="2"/>
        <v>0</v>
      </c>
      <c r="I33" s="40"/>
      <c r="K33" s="36" t="str">
        <f>IF(G33=[1]ESF!D37," ","Error")</f>
        <v xml:space="preserve"> </v>
      </c>
    </row>
    <row r="34" spans="1:17" ht="19.5" customHeight="1" x14ac:dyDescent="0.2">
      <c r="A34" s="37"/>
      <c r="B34" s="41" t="s">
        <v>33</v>
      </c>
      <c r="C34" s="41"/>
      <c r="D34" s="42">
        <f>+[1]ESF!E38</f>
        <v>0</v>
      </c>
      <c r="E34" s="42">
        <v>0</v>
      </c>
      <c r="F34" s="42">
        <v>0</v>
      </c>
      <c r="G34" s="44">
        <f t="shared" si="1"/>
        <v>0</v>
      </c>
      <c r="H34" s="44">
        <f t="shared" si="2"/>
        <v>0</v>
      </c>
      <c r="I34" s="40"/>
      <c r="K34" s="36" t="str">
        <f>IF(G34=[1]ESF!D38," ","Error")</f>
        <v xml:space="preserve"> </v>
      </c>
    </row>
    <row r="35" spans="1:17" x14ac:dyDescent="0.2">
      <c r="A35" s="37"/>
      <c r="B35" s="49"/>
      <c r="C35" s="49"/>
      <c r="D35" s="50"/>
      <c r="E35" s="39"/>
      <c r="F35" s="39"/>
      <c r="G35" s="39"/>
      <c r="H35" s="39"/>
      <c r="I35" s="40"/>
      <c r="K35" s="36"/>
    </row>
    <row r="36" spans="1:17" ht="6" customHeight="1" x14ac:dyDescent="0.2">
      <c r="A36" s="55"/>
      <c r="B36" s="56"/>
      <c r="C36" s="56"/>
      <c r="D36" s="56"/>
      <c r="E36" s="56"/>
      <c r="F36" s="56"/>
      <c r="G36" s="56"/>
      <c r="H36" s="56"/>
      <c r="I36" s="57"/>
    </row>
    <row r="37" spans="1:17" ht="6" customHeight="1" x14ac:dyDescent="0.2">
      <c r="A37" s="58"/>
      <c r="B37" s="59"/>
      <c r="C37" s="60"/>
      <c r="E37" s="58"/>
      <c r="F37" s="58"/>
      <c r="G37" s="58"/>
      <c r="H37" s="58"/>
      <c r="I37" s="58"/>
    </row>
    <row r="38" spans="1:17" ht="15" customHeight="1" x14ac:dyDescent="0.2">
      <c r="A38" s="5"/>
      <c r="B38" s="62" t="s">
        <v>34</v>
      </c>
      <c r="C38" s="62"/>
      <c r="D38" s="62"/>
      <c r="E38" s="62"/>
      <c r="F38" s="62"/>
      <c r="G38" s="62"/>
      <c r="H38" s="62"/>
      <c r="I38" s="63"/>
      <c r="J38" s="63"/>
      <c r="K38" s="5"/>
      <c r="L38" s="5"/>
      <c r="M38" s="5"/>
      <c r="N38" s="5"/>
      <c r="O38" s="5"/>
      <c r="P38" s="5"/>
      <c r="Q38" s="5"/>
    </row>
    <row r="39" spans="1:17" ht="9.75" customHeight="1" x14ac:dyDescent="0.2">
      <c r="A39" s="5"/>
      <c r="B39" s="63"/>
      <c r="C39" s="64"/>
      <c r="D39" s="65"/>
      <c r="E39" s="65"/>
      <c r="F39" s="5"/>
      <c r="G39" s="66"/>
      <c r="H39" s="64"/>
      <c r="I39" s="65"/>
      <c r="J39" s="65"/>
      <c r="K39" s="5"/>
      <c r="L39" s="5"/>
      <c r="M39" s="5"/>
      <c r="N39" s="5"/>
      <c r="O39" s="5"/>
      <c r="P39" s="5"/>
      <c r="Q39" s="5"/>
    </row>
    <row r="40" spans="1:17" ht="50.1" customHeight="1" x14ac:dyDescent="0.2">
      <c r="A40" s="5"/>
      <c r="B40" s="67" t="s">
        <v>35</v>
      </c>
      <c r="C40" s="67"/>
      <c r="D40" s="65"/>
      <c r="E40" s="68"/>
      <c r="F40" s="68"/>
      <c r="G40" s="69"/>
      <c r="H40" s="69"/>
      <c r="I40" s="65"/>
      <c r="J40" s="65"/>
      <c r="K40" s="5"/>
      <c r="L40" s="5"/>
      <c r="M40" s="5"/>
      <c r="N40" s="5"/>
      <c r="O40" s="5"/>
      <c r="P40" s="5"/>
      <c r="Q40" s="5"/>
    </row>
    <row r="41" spans="1:17" ht="14.1" customHeight="1" x14ac:dyDescent="0.2">
      <c r="A41" s="5"/>
      <c r="B41" s="70" t="s">
        <v>36</v>
      </c>
      <c r="C41" s="70"/>
      <c r="D41" s="71"/>
      <c r="E41" s="72" t="s">
        <v>37</v>
      </c>
      <c r="F41" s="72"/>
      <c r="G41" s="73"/>
      <c r="H41" s="73"/>
      <c r="I41" s="74"/>
      <c r="J41" s="5"/>
      <c r="P41" s="5"/>
      <c r="Q41" s="5"/>
    </row>
    <row r="42" spans="1:17" ht="14.1" customHeight="1" x14ac:dyDescent="0.2">
      <c r="A42" s="5"/>
      <c r="B42" s="75" t="s">
        <v>38</v>
      </c>
      <c r="C42" s="75"/>
      <c r="D42" s="76"/>
      <c r="E42" s="77" t="s">
        <v>39</v>
      </c>
      <c r="F42" s="77"/>
      <c r="G42" s="77"/>
      <c r="H42" s="77"/>
      <c r="I42" s="74"/>
      <c r="J42" s="5"/>
      <c r="P42" s="5"/>
      <c r="Q42" s="5"/>
    </row>
    <row r="43" spans="1:17" x14ac:dyDescent="0.2">
      <c r="B43" s="5"/>
      <c r="C43" s="5"/>
      <c r="D43" s="78"/>
      <c r="E43" s="5"/>
      <c r="F43" s="5"/>
      <c r="G43" s="5"/>
    </row>
    <row r="44" spans="1:17" x14ac:dyDescent="0.2">
      <c r="B44" s="5"/>
      <c r="C44" s="5"/>
      <c r="D44" s="78"/>
      <c r="E44" s="5"/>
      <c r="F44" s="5"/>
      <c r="G44" s="5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C3:G3"/>
    <mergeCell ref="C4:G4"/>
    <mergeCell ref="D5:F5"/>
    <mergeCell ref="A6:I6"/>
  </mergeCells>
  <printOptions verticalCentered="1"/>
  <pageMargins left="0.35" right="0" top="0.39" bottom="0.59055118110236227" header="0" footer="0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2019-10-29T15:27:32Z</dcterms:created>
  <dcterms:modified xsi:type="dcterms:W3CDTF">2019-10-29T15:42:02Z</dcterms:modified>
</cp:coreProperties>
</file>