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CONTABLE\3T 2019\"/>
    </mc:Choice>
  </mc:AlternateContent>
  <bookViews>
    <workbookView xWindow="0" yWindow="0" windowWidth="28800" windowHeight="12435"/>
  </bookViews>
  <sheets>
    <sheet name="NOTAS F" sheetId="1" r:id="rId1"/>
  </sheets>
  <externalReferences>
    <externalReference r:id="rId2"/>
  </externalReferences>
  <definedNames>
    <definedName name="_xlnm._FilterDatabase" localSheetId="0" hidden="1">'NOTAS F'!$A$54:$F$69</definedName>
    <definedName name="_xlnm.Print_Area" localSheetId="0">'NOTAS F'!$A$1:$F$541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2" i="1" l="1"/>
  <c r="D515" i="1"/>
  <c r="C502" i="1"/>
  <c r="C500" i="1"/>
  <c r="C499" i="1"/>
  <c r="C498" i="1"/>
  <c r="C497" i="1"/>
  <c r="D496" i="1"/>
  <c r="D494" i="1"/>
  <c r="D524" i="1" s="1"/>
  <c r="F524" i="1" s="1"/>
  <c r="D482" i="1"/>
  <c r="D475" i="1"/>
  <c r="D473" i="1"/>
  <c r="D488" i="1" s="1"/>
  <c r="F488" i="1" s="1"/>
  <c r="B462" i="1"/>
  <c r="C459" i="1" s="1"/>
  <c r="C457" i="1"/>
  <c r="C456" i="1"/>
  <c r="C450" i="1"/>
  <c r="B450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50" i="1" s="1"/>
  <c r="C418" i="1"/>
  <c r="B418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18" i="1" s="1"/>
  <c r="C397" i="1"/>
  <c r="B397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97" i="1" s="1"/>
  <c r="B376" i="1"/>
  <c r="C375" i="1" s="1"/>
  <c r="C373" i="1"/>
  <c r="C370" i="1"/>
  <c r="C367" i="1"/>
  <c r="C364" i="1"/>
  <c r="C361" i="1"/>
  <c r="C358" i="1"/>
  <c r="C355" i="1"/>
  <c r="C352" i="1"/>
  <c r="C349" i="1"/>
  <c r="C346" i="1"/>
  <c r="C343" i="1"/>
  <c r="C340" i="1"/>
  <c r="C339" i="1"/>
  <c r="C337" i="1"/>
  <c r="C336" i="1"/>
  <c r="C334" i="1"/>
  <c r="C333" i="1"/>
  <c r="C331" i="1"/>
  <c r="C330" i="1"/>
  <c r="C328" i="1"/>
  <c r="C327" i="1"/>
  <c r="C325" i="1"/>
  <c r="C324" i="1"/>
  <c r="C322" i="1"/>
  <c r="C321" i="1"/>
  <c r="C319" i="1"/>
  <c r="C318" i="1"/>
  <c r="C316" i="1"/>
  <c r="C315" i="1"/>
  <c r="C313" i="1"/>
  <c r="C312" i="1"/>
  <c r="C310" i="1"/>
  <c r="C309" i="1"/>
  <c r="C307" i="1"/>
  <c r="C306" i="1"/>
  <c r="C304" i="1"/>
  <c r="C303" i="1"/>
  <c r="C301" i="1"/>
  <c r="C300" i="1"/>
  <c r="C298" i="1"/>
  <c r="B293" i="1"/>
  <c r="B292" i="1"/>
  <c r="B285" i="1"/>
  <c r="B286" i="1" s="1"/>
  <c r="B287" i="1" s="1"/>
  <c r="B288" i="1" s="1"/>
  <c r="B281" i="1"/>
  <c r="B280" i="1"/>
  <c r="B273" i="1"/>
  <c r="B272" i="1"/>
  <c r="B271" i="1"/>
  <c r="E251" i="1"/>
  <c r="B245" i="1"/>
  <c r="E235" i="1"/>
  <c r="E229" i="1"/>
  <c r="E224" i="1"/>
  <c r="D218" i="1"/>
  <c r="C218" i="1"/>
  <c r="B218" i="1"/>
  <c r="E187" i="1"/>
  <c r="C187" i="1"/>
  <c r="B187" i="1"/>
  <c r="D183" i="1"/>
  <c r="D187" i="1" s="1"/>
  <c r="D182" i="1"/>
  <c r="E178" i="1"/>
  <c r="E218" i="1" s="1"/>
  <c r="C177" i="1"/>
  <c r="B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77" i="1" s="1"/>
  <c r="D157" i="1"/>
  <c r="D156" i="1"/>
  <c r="C156" i="1"/>
  <c r="B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C135" i="1"/>
  <c r="C178" i="1" s="1"/>
  <c r="B135" i="1"/>
  <c r="B178" i="1" s="1"/>
  <c r="D134" i="1"/>
  <c r="D133" i="1"/>
  <c r="D132" i="1"/>
  <c r="B119" i="1"/>
  <c r="E104" i="1"/>
  <c r="E99" i="1"/>
  <c r="E94" i="1"/>
  <c r="E89" i="1"/>
  <c r="E69" i="1"/>
  <c r="E51" i="1"/>
  <c r="D51" i="1"/>
  <c r="B51" i="1"/>
  <c r="C49" i="1"/>
  <c r="C51" i="1" s="1"/>
  <c r="E40" i="1"/>
  <c r="B35" i="1"/>
  <c r="B25" i="1"/>
  <c r="D135" i="1" l="1"/>
  <c r="D178" i="1" s="1"/>
  <c r="C299" i="1"/>
  <c r="C302" i="1"/>
  <c r="C376" i="1" s="1"/>
  <c r="C305" i="1"/>
  <c r="C308" i="1"/>
  <c r="C311" i="1"/>
  <c r="C314" i="1"/>
  <c r="C317" i="1"/>
  <c r="C320" i="1"/>
  <c r="C323" i="1"/>
  <c r="C326" i="1"/>
  <c r="C329" i="1"/>
  <c r="C332" i="1"/>
  <c r="C335" i="1"/>
  <c r="C338" i="1"/>
  <c r="C341" i="1"/>
  <c r="C344" i="1"/>
  <c r="C347" i="1"/>
  <c r="C350" i="1"/>
  <c r="C353" i="1"/>
  <c r="C356" i="1"/>
  <c r="C359" i="1"/>
  <c r="C362" i="1"/>
  <c r="C365" i="1"/>
  <c r="C368" i="1"/>
  <c r="C371" i="1"/>
  <c r="C374" i="1"/>
  <c r="C454" i="1"/>
  <c r="C342" i="1"/>
  <c r="C345" i="1"/>
  <c r="C348" i="1"/>
  <c r="C351" i="1"/>
  <c r="C354" i="1"/>
  <c r="C357" i="1"/>
  <c r="C360" i="1"/>
  <c r="C363" i="1"/>
  <c r="C366" i="1"/>
  <c r="C369" i="1"/>
  <c r="C372" i="1"/>
</calcChain>
</file>

<file path=xl/comments1.xml><?xml version="1.0" encoding="utf-8"?>
<comments xmlns="http://schemas.openxmlformats.org/spreadsheetml/2006/main">
  <authors>
    <author>Miguel Angel Calderon Nava</author>
  </authors>
  <commentList>
    <comment ref="D473" authorId="0" shapeId="0">
      <text>
        <r>
          <rPr>
            <b/>
            <sz val="8"/>
            <color indexed="81"/>
            <rFont val="Tahoma"/>
            <family val="2"/>
          </rPr>
          <t>Corresponden al Devengado en los Ingresos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488" authorId="0" shapeId="0">
      <text>
        <r>
          <rPr>
            <b/>
            <sz val="9"/>
            <color indexed="81"/>
            <rFont val="Tahoma"/>
            <family val="2"/>
          </rPr>
          <t>Debe ser igual a la cantidad en el Estado de Actividades</t>
        </r>
      </text>
    </comment>
  </commentList>
</comments>
</file>

<file path=xl/sharedStrings.xml><?xml version="1.0" encoding="utf-8"?>
<sst xmlns="http://schemas.openxmlformats.org/spreadsheetml/2006/main" count="595" uniqueCount="460">
  <si>
    <t>Cuenta Pública 2019</t>
  </si>
  <si>
    <t>NOTAS A LOS ESTADOS FINANCIEROS</t>
  </si>
  <si>
    <t>Al 30 de Septiembre de 2019</t>
  </si>
  <si>
    <t>Ente Público:</t>
  </si>
  <si>
    <t>UNIVERSIDAD POLITÉCNICA DEL BICENENARIO</t>
  </si>
  <si>
    <t>NOTAS DE DESGLOSE</t>
  </si>
  <si>
    <t>I) NOTAS AL ESTADO DE SITUACIÓN FINANCIERA</t>
  </si>
  <si>
    <t>ACTIVO</t>
  </si>
  <si>
    <t>* EFECTIVO Y EQUVALENTES</t>
  </si>
  <si>
    <t>ESF-01 FONDOS C/INVERSIONES FINANCIERAS</t>
  </si>
  <si>
    <t>MONTO</t>
  </si>
  <si>
    <t>TIPO</t>
  </si>
  <si>
    <t>CARACTERISTICA</t>
  </si>
  <si>
    <t>1114xxxxxx Inversiones a 3 meses</t>
  </si>
  <si>
    <t>1121xxxxxx Inversiones mayores a 3 meses hasta 12.</t>
  </si>
  <si>
    <t>1121102001  BBVA 0189787267 INV.</t>
  </si>
  <si>
    <t>FONDO DE INVERSIÓN</t>
  </si>
  <si>
    <t>LIQUIDEZ DIARIA</t>
  </si>
  <si>
    <t>1121102002  BBVA 0196266886 INV.</t>
  </si>
  <si>
    <t>1121102004  BBVA 0110999342 INV.</t>
  </si>
  <si>
    <t>1121102005  BBVA 0112677458 INV.</t>
  </si>
  <si>
    <t>1211xxxxxx Inversiones a LP</t>
  </si>
  <si>
    <t>SUMAS</t>
  </si>
  <si>
    <t>* DERECHOS A RECIBIR EFECTIVO Y EQUIVALENTES Y BIENES O SERVICIOS A RECIBIR</t>
  </si>
  <si>
    <t>ESF-02 INGRESOS P/RECUPERAR</t>
  </si>
  <si>
    <t>2017</t>
  </si>
  <si>
    <t>2016</t>
  </si>
  <si>
    <t>1122xxxxxx Cuentas por Cobrar a CP</t>
  </si>
  <si>
    <t>1124xxxxxx Ingresos por Recuperar CP</t>
  </si>
  <si>
    <r>
      <t xml:space="preserve">1122602001 </t>
    </r>
    <r>
      <rPr>
        <b/>
        <sz val="10"/>
        <color theme="1"/>
        <rFont val="Arial"/>
        <family val="2"/>
      </rPr>
      <t>CUENTAS POR COBRAR A CP</t>
    </r>
  </si>
  <si>
    <t>Nombre</t>
  </si>
  <si>
    <t>Concepto</t>
  </si>
  <si>
    <t>Importe</t>
  </si>
  <si>
    <t>Ejercicio / mes</t>
  </si>
  <si>
    <t>ESF-03 DEUDORES P/RECUPERAR</t>
  </si>
  <si>
    <t>90 DIAS</t>
  </si>
  <si>
    <t>180 DIAS</t>
  </si>
  <si>
    <t>365 DIAS</t>
  </si>
  <si>
    <t>1123xxxxxx Dedudores Pendientes por Recuperar</t>
  </si>
  <si>
    <t>1123101002 GASTOS A RESERVA DE COMPROBAR</t>
  </si>
  <si>
    <t>1123102001 FUNCIONARIOS Y EMPLEADOS</t>
  </si>
  <si>
    <t>1123103301 SUBSIDIO AL EMPLEO</t>
  </si>
  <si>
    <t xml:space="preserve">1125xxxxxx Deudores por Anticipos </t>
  </si>
  <si>
    <t>1125102001 FONDO FIJO</t>
  </si>
  <si>
    <r>
      <t xml:space="preserve">1123101002 </t>
    </r>
    <r>
      <rPr>
        <b/>
        <sz val="10"/>
        <color theme="1"/>
        <rFont val="Arial"/>
        <family val="2"/>
      </rPr>
      <t>Gastos a Reserva de Comprobar</t>
    </r>
  </si>
  <si>
    <t>TORRES ARTEGA IOVANNA CONSUELO</t>
  </si>
  <si>
    <t>SDAYR SDCA DGA DVS 07 2019</t>
  </si>
  <si>
    <t>MENDOZA HERNANDEZ CHRISTIAN SALVADOR</t>
  </si>
  <si>
    <t>MATERIAL PARA PROYECTO CONIES 2019 IAT XINALOAK</t>
  </si>
  <si>
    <t>ESCOBEDO RODRIGUEZ PAOLA ABIGAIL</t>
  </si>
  <si>
    <t>COMPRA DE MATERIAL PROY SHOPPING FAST ILT</t>
  </si>
  <si>
    <t>SALAS GALVAN MARIA EUGENIA</t>
  </si>
  <si>
    <t>ASISTENCIA PRESENTACION CONGRESO INTERNA ACADEMIC</t>
  </si>
  <si>
    <t>SANTANA OJEDA RICARDO</t>
  </si>
  <si>
    <t>ATENCION INVITADOS CONGRESO IFI</t>
  </si>
  <si>
    <t>MIRANDA PIMENTEL SHARMEIN VIRIDIANA</t>
  </si>
  <si>
    <t>14° CONGRESO INTERAMERICANO DE COMPUTACIÓN APLICAD</t>
  </si>
  <si>
    <t>BLANCO MONTERROSA IDANIA ELEN</t>
  </si>
  <si>
    <t>MATERIAL PARA PROYECTO CONIES 2019 IFI</t>
  </si>
  <si>
    <t>LOPEZ OROCIO ANA LAURA</t>
  </si>
  <si>
    <t>MATERIAL PARA PROYECTO CONIES 2019 IBI ANKHA BIOME</t>
  </si>
  <si>
    <t>RAMIREZ ONTIVEROS FRANCISCO JAVIER</t>
  </si>
  <si>
    <t>VIATICOS REUNION NAL INTERUPOLS 2019 DURANGO</t>
  </si>
  <si>
    <t>SANCHEZ CAMACHO MARIA ISABEL</t>
  </si>
  <si>
    <t>TALLER EVALUADORES CACEI TABASCO COMISION SEPT</t>
  </si>
  <si>
    <t>MUNGUIA ARAUJO CLAUDIA ELIZABETH</t>
  </si>
  <si>
    <t>BECA PROG BUSINESS  LEADERSHIP PROGAM EN TEXAS</t>
  </si>
  <si>
    <t>RODRIGUEZ RAMIREZ JOEL</t>
  </si>
  <si>
    <t>POLIZA SEGURO DE VEHICULO PLACA GME590B</t>
  </si>
  <si>
    <t>LOPEZ JIMENEZ LUIS ANGEL</t>
  </si>
  <si>
    <t>MATERIAL PARA PROYECTO MOD DIDACTICO IRO</t>
  </si>
  <si>
    <t>GONZALEZ SEPULVEDA CHRISTIAN MICHELLE</t>
  </si>
  <si>
    <t>DOTACION DE GASOLINA JULIO 2019</t>
  </si>
  <si>
    <r>
      <t xml:space="preserve">1123102001  </t>
    </r>
    <r>
      <rPr>
        <b/>
        <sz val="10"/>
        <color rgb="FF000000"/>
        <rFont val="Arial"/>
        <family val="2"/>
      </rPr>
      <t>Funcionarios y Empleados</t>
    </r>
  </si>
  <si>
    <t>VERA ESPITIA JUAN LEVI</t>
  </si>
  <si>
    <t>2019/05</t>
  </si>
  <si>
    <t>CRUZ ZUÑIGA JOSE FRANCISCO</t>
  </si>
  <si>
    <t>GARCIA ZAMUDIO MARTHA ALICIA</t>
  </si>
  <si>
    <t>CALDERON NAVA MIGUEL ANGEL</t>
  </si>
  <si>
    <t>DIFERENCIAS EN CONCILIACIÓN</t>
  </si>
  <si>
    <t>MENDEZ VALENCIA DELLANIRA</t>
  </si>
  <si>
    <t>VIATICOS PARA CURSO ARCGIS EN CD DE MEXICO 4Y5 SEP</t>
  </si>
  <si>
    <t>LINARES DURAN ELIZABETH</t>
  </si>
  <si>
    <t>PAGO ERRONEO</t>
  </si>
  <si>
    <t>VERA CALDERON JOSE DE JESUS</t>
  </si>
  <si>
    <t>SINIESTRO VEHICULO 184 GGJH814A INFRACC Y CORRALON</t>
  </si>
  <si>
    <t>RIVERA MEZA JUAN</t>
  </si>
  <si>
    <t>HONORARIOS</t>
  </si>
  <si>
    <t>AGUILERA DOMINGUEZ MARTHA MIRIAM</t>
  </si>
  <si>
    <t>HERNANDEZ ESPINO MARIA DE LOURDES</t>
  </si>
  <si>
    <t>COMPLEMENTARIA ISR HONORARIOS JULIO</t>
  </si>
  <si>
    <t>RAMIREZ RODRIGUEZ MARINA FABIOLA</t>
  </si>
  <si>
    <t>COFFE BREAK CERT CACEI, UTENCILIOS Y PAPELERIA</t>
  </si>
  <si>
    <t>ESCOBAR GUERRERO MARIA ELENA</t>
  </si>
  <si>
    <t>PAGO DIAS EXCEDIDOS IMSS POR ENTREGA TARDIA DE INC</t>
  </si>
  <si>
    <t>ESCALERA RODRIGUEZ HUGO ENRIQUE</t>
  </si>
  <si>
    <t>DESARROLLO DE PROYECTO MOTOCICLETA PERS CN DISCAPA</t>
  </si>
  <si>
    <r>
      <t xml:space="preserve">1123103301 </t>
    </r>
    <r>
      <rPr>
        <b/>
        <sz val="10"/>
        <color theme="1"/>
        <rFont val="Arial"/>
        <family val="2"/>
      </rPr>
      <t>Subsidio al empleo</t>
    </r>
  </si>
  <si>
    <t>JUANA CECILIA GUZMAN</t>
  </si>
  <si>
    <t>SUBSIDIO AL EMPLEADO</t>
  </si>
  <si>
    <t>2019/07</t>
  </si>
  <si>
    <r>
      <t xml:space="preserve">1125102001 </t>
    </r>
    <r>
      <rPr>
        <b/>
        <sz val="10"/>
        <color theme="1"/>
        <rFont val="Arial"/>
        <family val="2"/>
      </rPr>
      <t>Fondo Fijo</t>
    </r>
  </si>
  <si>
    <t>BARROSO JUAREZ ELISA</t>
  </si>
  <si>
    <t>FONDO FIJO</t>
  </si>
  <si>
    <r>
      <t xml:space="preserve">1134201002 </t>
    </r>
    <r>
      <rPr>
        <b/>
        <sz val="10"/>
        <color theme="1"/>
        <rFont val="Arial"/>
        <family val="2"/>
      </rPr>
      <t>Anticipo a Contratistas Bienes Propios</t>
    </r>
  </si>
  <si>
    <t>* BIENES DISPONIBLES PARA SU TRANSFORMACIÓN O CONSUMO.</t>
  </si>
  <si>
    <t>ESF-05 INVENTARIO Y ALMACENES</t>
  </si>
  <si>
    <t>METODO</t>
  </si>
  <si>
    <t xml:space="preserve">1140xxxxxx  </t>
  </si>
  <si>
    <t>1150xxxxxx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</si>
  <si>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</si>
  <si>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</si>
  <si>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</si>
  <si>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</si>
  <si>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</si>
  <si>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1213xxxxxx</t>
  </si>
  <si>
    <t>ESF-07 PARTICIPACIONES Y APORT.  CAPITAL</t>
  </si>
  <si>
    <t>EMPRESA/OPDES</t>
  </si>
  <si>
    <t>1214xxxxxx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</si>
  <si>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</si>
  <si>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</si>
  <si>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</si>
  <si>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</si>
  <si>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</si>
  <si>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</si>
  <si>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1233058300  EDIFICIOS NO HABITACIONALES</t>
  </si>
  <si>
    <t>1236262200 EDIFICACIÓN NO HABIT</t>
  </si>
  <si>
    <t>1236962001 CONSTRUCCIONES EN PROCESO</t>
  </si>
  <si>
    <t>1230xxxxxx</t>
  </si>
  <si>
    <t>1241151100 MUEBLES DE OFICINA Y ESTANTERÍA 2011</t>
  </si>
  <si>
    <t>1241251200 MUEBLES, EXCEPTO DE OFICINA Y ESTANTERÍA</t>
  </si>
  <si>
    <t>1241351500 EQ DE CÓMP Y DE TECN</t>
  </si>
  <si>
    <t>1241951900 OTROS MOBILIARIOS Y</t>
  </si>
  <si>
    <t>1242152100 EQUIPO Y APARATOS AUDIOVISUALES 2011</t>
  </si>
  <si>
    <t>1242252200 APARATOS DEPORTIVOS 2011</t>
  </si>
  <si>
    <t>1242352300 CÁMARAS FOTOGRÁFICAS Y DE VIDEO 2011</t>
  </si>
  <si>
    <t>1242952900 OTRO MOB. Y EQUIPO E</t>
  </si>
  <si>
    <t>1243153100 EQUIPO MÉDICO Y DE LABORATORIO 2011</t>
  </si>
  <si>
    <t>1243253200 INSTRUMENTAL MÉDICO Y DE LABORATORIO 2011</t>
  </si>
  <si>
    <t>1244154100 AUTOMÓVILES Y CAMIONES 2011</t>
  </si>
  <si>
    <t>1244154101 AUTOMÓVILES Y CAMIONES 2010</t>
  </si>
  <si>
    <t>1244254200 CARROCERÍAS Y REMOLQUES 2011</t>
  </si>
  <si>
    <t>1246156100 MAQUINARIA Y EQUIPO AGROPECUARIO 2011</t>
  </si>
  <si>
    <t>1246256200 MAQUINARIA Y EQUIPO INDUSTRIAL 2011</t>
  </si>
  <si>
    <t>1246456400 SISTEMA DE AIRE ACONDICIONADO Y CALEFACCION</t>
  </si>
  <si>
    <t>1246556500 EQUIPO DE COMUNICACIÓN Y TELECOMUNICACIÓN 2011</t>
  </si>
  <si>
    <t>1246656600 EQ DE GENER. ELÉCTRICA, APARATOS Y ACCES 2011</t>
  </si>
  <si>
    <t>1246756700 HERRAMIENTAS Y MÁQUINAS-HERRAMIENTA 2011</t>
  </si>
  <si>
    <t>1246956900 OTROS EQUIPOS 2011</t>
  </si>
  <si>
    <t>1240xxxxxx</t>
  </si>
  <si>
    <t>1261258302  DEP. ACUM. DE EDIFICIOS</t>
  </si>
  <si>
    <t>1263151101 DEP. ACUM. MUEBLES D</t>
  </si>
  <si>
    <t>1263151201 DEP. ACUM. MUEBLES,</t>
  </si>
  <si>
    <t>1263151501 DEP. ACUM. EPO. DE C</t>
  </si>
  <si>
    <t>1263151901 DEP. ACUM. OTROS MOB</t>
  </si>
  <si>
    <t>1263252101 DEP. ACUM. EQUIPOS Y</t>
  </si>
  <si>
    <t>1263252201 DEP. ACUM. APARATOS DEPORTIVOS</t>
  </si>
  <si>
    <t>1263252301 DEP. ACUM. CAMARAS F</t>
  </si>
  <si>
    <t>1263252901 DEP. ACUM. OTRO MOBI</t>
  </si>
  <si>
    <t>1263353101 DEP. ACUM. EQUIPO MÉDICO Y DE LABORATORIO 2010</t>
  </si>
  <si>
    <t>1263353201 DEP. ACUM. INSTRUMEN</t>
  </si>
  <si>
    <t>1263454101 DEP. ACUM. AUTOMÓVILES Y CAMIONES 2010</t>
  </si>
  <si>
    <t>1263454201 DEP. ACUM. CARROCERÍAS Y REMOLQUES 2010</t>
  </si>
  <si>
    <t>1263656101 DEP. ACUM. MAQ. Y EPO. AGROPECUARIO 2010</t>
  </si>
  <si>
    <t>1263656201 DEP. ACUM. MAQ. Y EPO. INDUSTRIAL 2010</t>
  </si>
  <si>
    <t>1263656401 DEP. ACUM. SIST. DE</t>
  </si>
  <si>
    <t>1263656501 DEP. ACUM. EPO DE CO</t>
  </si>
  <si>
    <t>1263656601 DEP. ACUM. EPOS DE G</t>
  </si>
  <si>
    <t>1263656701 DEP. ACUM. HERRAMIEN</t>
  </si>
  <si>
    <t>1263656901 DEP. ACUM. OTROS EQUIPOS 2010</t>
  </si>
  <si>
    <t>1260xxxxxx</t>
  </si>
  <si>
    <t>ESF-09 INTANGIBLES Y DIFERIDOS</t>
  </si>
  <si>
    <t xml:space="preserve">1250xxxxxx </t>
  </si>
  <si>
    <t>1273034500 SEGURO DE BIENES PATRIMONIALES PAGADOS POR ANTICIPO</t>
  </si>
  <si>
    <t>1273134500 CONSUMO DE SEGURO B. PATRIMONIALES PAG X ANTICIPADO</t>
  </si>
  <si>
    <t>1270xxxxxx</t>
  </si>
  <si>
    <t>ESF-10   ESTIMACIONES Y DETERIOROS</t>
  </si>
  <si>
    <t>1280xxxxxx</t>
  </si>
  <si>
    <t>Hasta el 30 de Septiembre 2019 la Universidad no tiene informes sobre Estimaciones y Deterioros que reportar</t>
  </si>
  <si>
    <t>ESF-11 OTROS ACTIVOS</t>
  </si>
  <si>
    <t>CARACTERÍSTICAS</t>
  </si>
  <si>
    <t>PASIVO</t>
  </si>
  <si>
    <t>ESF-12 CUENTAS Y DOC. POR PAGAR</t>
  </si>
  <si>
    <t>2110xxxxxx</t>
  </si>
  <si>
    <t>2111101001  SUELDOS POR PAGAR</t>
  </si>
  <si>
    <t>2111401003  APORTACION PATRONAL IMSS</t>
  </si>
  <si>
    <t>2112101001  PROVEEDORES DE BIENES Y SERVICIOS</t>
  </si>
  <si>
    <t>2117101003  ISR POR SUELDOS Y SALARIOS</t>
  </si>
  <si>
    <t>2117101004  ISR ASIMILADOS</t>
  </si>
  <si>
    <t>2117202004  APORTACIÓN TRABAJADOR IMSS</t>
  </si>
  <si>
    <t>2117202005  AMORTIZACION CREDITO INFONAVIT</t>
  </si>
  <si>
    <t>2117502102  IMPUESTO SOBRE NOMINAS</t>
  </si>
  <si>
    <t>2117902000  FONDO DE AHORRO</t>
  </si>
  <si>
    <t>2117917000  OTROS</t>
  </si>
  <si>
    <t>2117918000  RETENCIONES DE OBRA PÚBLICA</t>
  </si>
  <si>
    <t>2119904002  CXP A GEG</t>
  </si>
  <si>
    <t>2119905001  ACREEDORES DIVERSOS</t>
  </si>
  <si>
    <r>
      <t xml:space="preserve">2112101001 </t>
    </r>
    <r>
      <rPr>
        <b/>
        <sz val="10"/>
        <color theme="1"/>
        <rFont val="Arial"/>
        <family val="2"/>
      </rPr>
      <t>PROVEEDORES DE BIENES Y SERVICIOS</t>
    </r>
  </si>
  <si>
    <r>
      <t xml:space="preserve">2113201001 </t>
    </r>
    <r>
      <rPr>
        <b/>
        <sz val="10"/>
        <color theme="1"/>
        <rFont val="Arial"/>
        <family val="2"/>
      </rPr>
      <t>CONTRATISTAS PROY. DE OBRA</t>
    </r>
  </si>
  <si>
    <r>
      <t xml:space="preserve">2119905001  </t>
    </r>
    <r>
      <rPr>
        <b/>
        <sz val="10"/>
        <color theme="1"/>
        <rFont val="Arial"/>
        <family val="2"/>
      </rPr>
      <t>ACREEDORES DIVERSOS</t>
    </r>
  </si>
  <si>
    <t>PEDROZA MUÑIZ JUANA GABRIELA</t>
  </si>
  <si>
    <t>TAXI. VIATICOS ALIMENTOS EVENTO LACTANCIA LEON</t>
  </si>
  <si>
    <t>RAMIREZ RAMIREZ VIANEY</t>
  </si>
  <si>
    <t>COMPRA DE INSUMOS PARA CAP CACEI 29 Y 30 AGOSTO</t>
  </si>
  <si>
    <t>ESF-13 OTROS PASIVOS DIFERIDOS A CORTO PLAZO</t>
  </si>
  <si>
    <t>NATURALEZA</t>
  </si>
  <si>
    <t>2159xxxxx</t>
  </si>
  <si>
    <t>ESF-13 FONDOS Y BIENES DE TERCEROS EN GARANTÍA Y/O ADMINISTRACIÓN A CORTO PLAZO</t>
  </si>
  <si>
    <t>2160xxxxx</t>
  </si>
  <si>
    <t>DEPOSITOS EN GARANTÍA</t>
  </si>
  <si>
    <r>
      <t xml:space="preserve">2161001001  </t>
    </r>
    <r>
      <rPr>
        <b/>
        <sz val="10"/>
        <color theme="1"/>
        <rFont val="Arial"/>
        <family val="2"/>
      </rPr>
      <t>DEPOSITOS EN GARANTÍA</t>
    </r>
  </si>
  <si>
    <t>NANCY CECILIA AGUILERA</t>
  </si>
  <si>
    <t>DEPOSITO EN GARANTIA RENTA ESPACIO CAFETERIA 2018</t>
  </si>
  <si>
    <t>2018/03</t>
  </si>
  <si>
    <t>CINTHYA CASTREJÓN RUIZ</t>
  </si>
  <si>
    <t>DEPOSITO EN GARANTIA RENTA ESPACIO CAFETERIA 2019</t>
  </si>
  <si>
    <t>2019/06</t>
  </si>
  <si>
    <t>ESF-13 PASIVO DIFERIDO A LARGO PLAZO</t>
  </si>
  <si>
    <t>2240xxxxx</t>
  </si>
  <si>
    <t>ESF-14 OTROS PASIVOS CIRCULANTES</t>
  </si>
  <si>
    <t>2199xxxxxx</t>
  </si>
  <si>
    <t>II) NOTAS AL ESTADO DE ACTIVIDADES</t>
  </si>
  <si>
    <t>INGRESOS DE GESTIÓN</t>
  </si>
  <si>
    <t>ERA-01 INGRESOS</t>
  </si>
  <si>
    <t>NOTA</t>
  </si>
  <si>
    <t>4173730206  CURSOS OTROS</t>
  </si>
  <si>
    <t>4173730501  GESTORIA DE TITULACION</t>
  </si>
  <si>
    <t>4173730603  EXPEDICION DE CREDENCIAL</t>
  </si>
  <si>
    <t>4173730901  POR CONCEPTO DE FICHAS</t>
  </si>
  <si>
    <t>4173 Ingr.Vta de Bienes/Servicios Org.</t>
  </si>
  <si>
    <t>4170 Ingresos por Venta de Bienes y Serv</t>
  </si>
  <si>
    <t>INGRESOS DE GESTION</t>
  </si>
  <si>
    <t>4212825203  SERVICIOS GENERALES</t>
  </si>
  <si>
    <t>4212 Aportaciones</t>
  </si>
  <si>
    <t>4213831000  SERVICIOS PERSONALES</t>
  </si>
  <si>
    <t>4213832000  MATERIALES Y SUMINISTROS</t>
  </si>
  <si>
    <t>4213833000  SERVICIOS GENERALES</t>
  </si>
  <si>
    <t>4213834000  AYUDAS Y SUBSIDIOS</t>
  </si>
  <si>
    <t>4213 Convenios</t>
  </si>
  <si>
    <t>4210 Participaciones y Aportaciones</t>
  </si>
  <si>
    <t>4221911100  ESTATAL SERVICIOS PERSONALES</t>
  </si>
  <si>
    <t>4221911300  ESTATAL SERVICIOS GENERALES</t>
  </si>
  <si>
    <t>4221913001  RECURSOS INTERINSTITUCIONALES</t>
  </si>
  <si>
    <t>4221 Trans. Internas y Asig. al Secto</t>
  </si>
  <si>
    <t>4220 Transferencias, Asignaciones, Subs.</t>
  </si>
  <si>
    <t>PARTICIPACIONES, APORTACIONES</t>
  </si>
  <si>
    <t>ERA-02 OTROS INGRESOS Y BENEFICIOS</t>
  </si>
  <si>
    <t>4399 Otros Ingresos y Beneficios Varios</t>
  </si>
  <si>
    <t>4390 Otros Ingresos y Beneficios Varios</t>
  </si>
  <si>
    <t>GASTOS Y OTRAS PÉRDIDAS</t>
  </si>
  <si>
    <t>ERA-03 GASTOS</t>
  </si>
  <si>
    <t>%GASTO</t>
  </si>
  <si>
    <t>EXPLICACION</t>
  </si>
  <si>
    <t>5111113000 SUELDOS BASE AL PERSONAL PERMANENTE</t>
  </si>
  <si>
    <t>5112121000 HONORARIOS ASIMILABLES A SALARIOS</t>
  </si>
  <si>
    <t>5113132000 PRIMAS DE VACAS., DOMINICAL Y GRATIF. FIN DE AÑO</t>
  </si>
  <si>
    <t>5114141000 APORTACIONES DE SEGURIDAD SOCIAL</t>
  </si>
  <si>
    <t>5114142000 APORTACIONES A FONDOS DE VIVIENDA</t>
  </si>
  <si>
    <t>5114143000 APORTACIONES AL SISTEMA  PARA EL RETIRO</t>
  </si>
  <si>
    <t>5114144000  SEGUROS MÚLTIPLES</t>
  </si>
  <si>
    <t>5115151000 CUOTAS PARA EL FONDO DE AHORRO Y FONDO DE TRABAJO</t>
  </si>
  <si>
    <t>5115154000 PRESTACIONES CONTRACTUALES</t>
  </si>
  <si>
    <t>5121211000 MATERIALES Y ÚTILES DE OFICINA</t>
  </si>
  <si>
    <t>5121214000 MAT.,UTILES Y EQUIPOS MENORES DE TECNOLOGIAS DE LA</t>
  </si>
  <si>
    <t>5121215000  MATERIAL IMPRESO E I</t>
  </si>
  <si>
    <t>5121216000 MATERIAL DE LIMPIEZA</t>
  </si>
  <si>
    <t>5121217000 MATERIALES Y ÚTILES DE ENSEÑANZA</t>
  </si>
  <si>
    <t>5122221000 ALIMENTACIÓN DE PERSONAS</t>
  </si>
  <si>
    <t>5122223000 UTENSILIOS PARA EL S</t>
  </si>
  <si>
    <t>5123234000 COMBUST., LUBS., ADIT., CARB Y DERIV. C.M.P.</t>
  </si>
  <si>
    <t>5124242000 CEMENTO Y PRODUCTOS DE CONCRETO</t>
  </si>
  <si>
    <t>5124244000 MADERA Y PRODUCTOS DE MADERA</t>
  </si>
  <si>
    <t>5124245000  VIDRIO Y PRODUCTOS DE VIDRIO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</si>
  <si>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</si>
  <si>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</si>
  <si>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</si>
  <si>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</si>
  <si>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 SUSTANCIAS QUÍMICAS</t>
  </si>
  <si>
    <t>5125252000  FERTILIZANTES, PESTICIDAS Y OTROS AGROQUIMICOS</t>
  </si>
  <si>
    <t>5125253000 MEDICINAS Y PRODUCTOS FARMACÉUTICOS</t>
  </si>
  <si>
    <t>5125254000 MATERIALES, ACCESORIOS Y SUMINISTROS MÉDICOS</t>
  </si>
  <si>
    <t>5125255000  MAT., ACCESORIOS Y SUMINISTROS DE LABORATORIO</t>
  </si>
  <si>
    <t>5125256000 FIBRAS SINTÉTICAS, HULES, PLÁSTICOS Y DERIVS.</t>
  </si>
  <si>
    <t>5126261000 COMBUSTIBLES, LUBRICANTES Y ADITIVOS</t>
  </si>
  <si>
    <t>5127272000 PRENDAS DE PROTECCIÓN</t>
  </si>
  <si>
    <t>5129291000 HERRAMIENTAS MENORES</t>
  </si>
  <si>
    <t>5129292000 REFACCIONES, ACCESORIOS Y HERRAM. MENORES</t>
  </si>
  <si>
    <t>5129293000  REF. Y ACCESORIOS ME</t>
  </si>
  <si>
    <t>5129294000 REFACCIONES Y ACCESORIOS PARA EQ. DE COMPUTO</t>
  </si>
  <si>
    <t>5129296000 REF. Y ACCESORIOS ME. DE EQ. DE TRANSPORTE</t>
  </si>
  <si>
    <t>5129298000 REF. Y ACCESORIOS ME. DE MAQ. Y OTROS EQUIPOS</t>
  </si>
  <si>
    <t>5131311000 SERVICIO DE ENERGÍA ELÉCTRICA</t>
  </si>
  <si>
    <t>5131312000  GAS</t>
  </si>
  <si>
    <t>5131313000 SERVICIO DE AGUA POTABLE</t>
  </si>
  <si>
    <t>5131314000 TELEFONÍA TRADICIONAL</t>
  </si>
  <si>
    <t>5131318000 SERVICIOS POSTALES Y TELEGRAFICOS</t>
  </si>
  <si>
    <t>5132325000 ARRENDAMIENTO DE EQUIPO DE TRANSPORTE</t>
  </si>
  <si>
    <t>5132327000 ARRENDAMIENTO DE ACTIVOS INTANGIBLES</t>
  </si>
  <si>
    <t>5132329000 OTROS ARRENDAMIENTOS</t>
  </si>
  <si>
    <t>5133332000  SERVS. DE DISEÑO, ARQ., INGE. Y ACTIVS. RELACS.</t>
  </si>
  <si>
    <t>5133334000 SERVICIOS DE CAPACITACION</t>
  </si>
  <si>
    <t>5133336000 SERVS. CONSULT. ADM., PROCS., TEC. Y TECNO.</t>
  </si>
  <si>
    <t>5133338000 SERVICIOS DE VIGILANCIA</t>
  </si>
  <si>
    <t>5134341000 SERVICIOS FINANCIEROS Y BANCARIOS</t>
  </si>
  <si>
    <t>5134345000 SEGUROS DE BIENES PATRIMONIALES</t>
  </si>
  <si>
    <t>5134347000  FLETES Y MANIOBRAS</t>
  </si>
  <si>
    <t>5135351000 CONSERV. Y MANTENIMIENTO MENOR DE INMUEBLES</t>
  </si>
  <si>
    <t>5135352000 INST., REPAR. MTTO. MOB. Y EQ. ADMON., EDU. Y REC</t>
  </si>
  <si>
    <t>5135353000 INST., REPAR. MTTO. MOB. Y EQ. ADMON., EDU. Y</t>
  </si>
  <si>
    <t>5135355000 REPARACION Y MANTENIMIENTO DE EQUIPO DE TRANSPORTE</t>
  </si>
  <si>
    <t>5135357000 INST., REPAR. Y MTTO. EQ. E INSTRUMENT. MED. Y</t>
  </si>
  <si>
    <t>5135358000 SERVICIOS DE LIMPIEZA Y MANEJO DE DESECHOS</t>
  </si>
  <si>
    <t>5135359000 SERVICIOS DE JARDINERÍA Y FUMIGACIÓN</t>
  </si>
  <si>
    <t>5136361100  DIFUSION POR RADIO,</t>
  </si>
  <si>
    <t>5136363000  SERV. CREAT., PREP.</t>
  </si>
  <si>
    <t>5137371000 PASAJES AEREOS</t>
  </si>
  <si>
    <t>5137372000 PASAJES TERRESTRES</t>
  </si>
  <si>
    <t>5137375000 VIATICOS EN EL PAIS</t>
  </si>
  <si>
    <t>5137378000  SERVICIOS INTEGRALES DE TRANSLADO Y VIATICOS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</si>
  <si>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</si>
  <si>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</si>
  <si>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</si>
  <si>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</si>
  <si>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</si>
  <si>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5139396000  OTROS GASTOS POR RES</t>
  </si>
  <si>
    <t>5139398000 IMPUESTO DE NOMINA</t>
  </si>
  <si>
    <t>5139399000 OTROS SERVICIOS GENERALES</t>
  </si>
  <si>
    <t>5241441000 AYUDAS SOCIALES A PERSONAS</t>
  </si>
  <si>
    <t>5242442000 BECAS Y OT. AYUDAS PARA PROG. DE CAPACITA.</t>
  </si>
  <si>
    <t>5518000001 BAJA DE ACTIVO FIJO</t>
  </si>
  <si>
    <t>5599000006 Diferencia por Redondeo</t>
  </si>
  <si>
    <t xml:space="preserve">  </t>
  </si>
  <si>
    <t>3100    HACIENDA PÚBLICA/PATRIMONIO CONTRIBUIDO</t>
  </si>
  <si>
    <t xml:space="preserve">  VHP-01 PATRIMONIO CONTRIBUIDO</t>
  </si>
  <si>
    <t>MODIFICACION</t>
  </si>
  <si>
    <t>3110000001  APORTACIONES</t>
  </si>
  <si>
    <t>3110000002  BAJA DE ACTIVO FIJO</t>
  </si>
  <si>
    <t>3111825205  FAM EDU SUPERIOR BIENES MUEBLES E INMUEBLES</t>
  </si>
  <si>
    <t>3111825206  FAM EDU SUPERIOR OBRA PÚBLICA</t>
  </si>
  <si>
    <t>3111835000  BIENES MUEBLES E INMUEBLES</t>
  </si>
  <si>
    <t>3113825205  FAM EDU SUPERIOR BIENES MUEBLES E INMUEBLES EJER A</t>
  </si>
  <si>
    <t>3113825206  FAM EDU SUPERIOR OBRA PÚBLICA EJER ANTERIOR</t>
  </si>
  <si>
    <t>3113828005  FAFEF BIENES MUEBLES E INMUEBLES EJE ANT</t>
  </si>
  <si>
    <t>3113828006  FAFEF OBRA PUBLICA EJERCICIO ANTERIORES</t>
  </si>
  <si>
    <t>3113835000  BIENES MUEBLES E INMUEBLES EJER ANTERIOR</t>
  </si>
  <si>
    <t>3113914205  ESTATALES DE EJERCICIOS ANTERIORES BIENES MUEBLES</t>
  </si>
  <si>
    <t>3113915000  BIENES MUEBLES E INMUEBLES EJERCICIOS ANTERIORES</t>
  </si>
  <si>
    <t>3113916000  OBRA PÚBLICA EJER ANTERIORES</t>
  </si>
  <si>
    <t>3130000000  DONACIONES DE CAPITAL</t>
  </si>
  <si>
    <t>VHP-02 PATRIMONIO GENERADO</t>
  </si>
  <si>
    <t>3210xxxxxx</t>
  </si>
  <si>
    <t>3210000001  RESULTADO DEL EJERCICIO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</si>
  <si>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</si>
  <si>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</si>
  <si>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</si>
  <si>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</si>
  <si>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</si>
  <si>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</si>
  <si>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3220000024  RESULTADO DEL EJERCICIO 2016</t>
  </si>
  <si>
    <t>3220000025  RESULTADO DEL EJERCICIO 2017</t>
  </si>
  <si>
    <t>3220000026  RESULTADO DEL EJERCICIO 2018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</si>
  <si>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</si>
  <si>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</si>
  <si>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</si>
  <si>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</si>
  <si>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3220690203  APLICACIÓN DE REMANENTE INSTERINSTITUCIONAL</t>
  </si>
  <si>
    <t>3220690212  APLICACIÓN DE REMANENTE FEDERAL</t>
  </si>
  <si>
    <t>IV) NOTAS AL ESTADO DE FLUJO DE EFECTIVO</t>
  </si>
  <si>
    <t>EFE-01 FLUJO DE EFECTIVO</t>
  </si>
  <si>
    <t>1112102001  BBVA 0179645543 MINISTRACIÓN ESTATAL</t>
  </si>
  <si>
    <t>1112102003  BBVA    0122440018-23     INGRESOS PROPIOS</t>
  </si>
  <si>
    <t>1112102004  BBVA    0189787267    INGRESOS PROPIOS</t>
  </si>
  <si>
    <t>1112102008  BBVA     0193531503 FAM</t>
  </si>
  <si>
    <t>1112102012  BBVA 0194391470 PROMED 2013</t>
  </si>
  <si>
    <t>1112102013  BBVA BANCOMER, S.A. 0196266886 FONDO DE AHORRO</t>
  </si>
  <si>
    <t>1112102014  BBVA BANCOMER, S.A. 0197523009 RECURSO CONCYTEG</t>
  </si>
  <si>
    <t>1112102017  BBVA 0100669318 FONDO DE APORTACIÓN MÚLTIPLE 2015</t>
  </si>
  <si>
    <t>1112102020  BBVA 0109339264 APOYO MADRES MEX. JFFDP(CONACYT16)</t>
  </si>
  <si>
    <t>1112102023  BBVA 0110656585 PROExES 2017</t>
  </si>
  <si>
    <t>1112102024  BBVA 0110855553 SICES 2017</t>
  </si>
  <si>
    <t>1112102025  BBVA 0110999342 PRODEP 2015-2016</t>
  </si>
  <si>
    <t>1112102033  BBVA 0111487167 RECURSO FEDERAL 2018</t>
  </si>
  <si>
    <t>1112102034  BBVA 0111746456 ESPE</t>
  </si>
  <si>
    <t>1112102035  BBVA 01117622305 EST</t>
  </si>
  <si>
    <t>1112102037  BBVA 01122083340 SICES 2018</t>
  </si>
  <si>
    <t>1112102038  BBVA 0112677547 ESPE</t>
  </si>
  <si>
    <t>1112102039  BBVA 0112677458 ESPE</t>
  </si>
  <si>
    <t>1112102040  BBVA 0113010864 SDAY</t>
  </si>
  <si>
    <t>1112102041  BBVA 0113373010 RF19</t>
  </si>
  <si>
    <t>1112102042  BBVA 0113373053 FAM 2019</t>
  </si>
  <si>
    <t>1112102043  BBVA 0113372898 SICES 2019</t>
  </si>
  <si>
    <t>1112103001  BANORTE 1008913086</t>
  </si>
  <si>
    <t>1112106001  BAJIO    0302446311         INGRESOS PROPIOS</t>
  </si>
  <si>
    <t>1112106002  BAJIO    0302446334         MINISTRACIÓN FEDERAL</t>
  </si>
  <si>
    <t>1112106003  BAJIO 236609470101 PRODIES 2018</t>
  </si>
  <si>
    <t>EFE-02 ADQ. BIENES MUEBLES E INMUEBLES</t>
  </si>
  <si>
    <t>% SUB</t>
  </si>
  <si>
    <t>1233 Edificios no Habitacionales</t>
  </si>
  <si>
    <t>1236 Construcciones en Proceso en Bienes</t>
  </si>
  <si>
    <t>INMUEBLES</t>
  </si>
  <si>
    <t>1241 Mobiliario y Equipo de Administración</t>
  </si>
  <si>
    <t>1242 Mobiliario y Equipo Educacional y Recreacional</t>
  </si>
  <si>
    <t>1243 Equipo e Instrumental Médico y de Laboratorio</t>
  </si>
  <si>
    <t>1244 Equipo de Transporte</t>
  </si>
  <si>
    <t>1246 Maquinaria, Otros Equipos y Herramientas</t>
  </si>
  <si>
    <t>MUEBLES</t>
  </si>
  <si>
    <t xml:space="preserve">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</si>
  <si>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</si>
  <si>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</si>
  <si>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Septiembre de 2019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</si>
  <si>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</si>
  <si>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</si>
  <si>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</si>
  <si>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</si>
  <si>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</si>
  <si>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</si>
  <si>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</si>
  <si>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</si>
  <si>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</si>
  <si>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</si>
  <si>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</si>
  <si>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</si>
  <si>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</si>
  <si>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</si>
  <si>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</si>
  <si>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</si>
  <si>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</si>
  <si>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</si>
  <si>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</si>
  <si>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</si>
  <si>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</si>
  <si>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</si>
  <si>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</si>
  <si>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</si>
  <si>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</si>
  <si>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</si>
  <si>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</si>
  <si>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</si>
  <si>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</si>
  <si>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</si>
  <si>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</si>
  <si>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</si>
  <si>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</si>
  <si>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</si>
  <si>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</si>
  <si>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</si>
  <si>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</si>
  <si>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</si>
  <si>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</si>
  <si>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</si>
  <si>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</si>
  <si>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</si>
  <si>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</si>
  <si>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</si>
  <si>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Bajo protesta de decir verdad declaramos que los Estados Financieros y sus Notas son razonablemente correctos y responsabilidad del emisor</t>
  </si>
  <si>
    <t xml:space="preserve">                              ____________________________________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</si>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</sst>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#,##0.00;\-#,##0.00;&quot; &quot;"/>
    <numFmt numFmtId="165" formatCode="_(* #,##0.00_);_(* \(#,##0.00\);_(* &quot;-&quot;??_);_(@_)"/>
    <numFmt numFmtId="166" formatCode="#,##0.00_ ;\-#,##0.00\ "/>
    <numFmt numFmtId="167" formatCode="#,##0.0_ ;\-#,##0.0\ "/>
    <numFmt numFmtId="168" formatCode="#,##0.00_ ;[Red]\-#,##0.00\ "/>
    <numFmt numFmtId="169" formatCode="yyyy/mm"/>
    <numFmt numFmtId="170" formatCode="#,##0.000000000_ ;\-#,##0.000000000\ "/>
    <numFmt numFmtId="171" formatCode="#,##0;\-#,##0;&quot; &quot;"/>
    <numFmt numFmtId="172" formatCode="#,##0.000000000000000"/>
    <numFmt numFmtId="173" formatCode="#,##0.0000000000_ ;\-#,##0.00000000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</font>
    <font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5" fontId="17" fillId="0" borderId="0" applyFont="0" applyFill="0" applyBorder="0" applyAlignment="0" applyProtection="0"/>
  </cellStyleXfs>
  <cellXfs count="2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0" xfId="0" applyNumberFormat="1" applyFont="1" applyFill="1" applyBorder="1" applyAlignment="1" applyProtection="1">
      <protection locked="0"/>
    </xf>
    <xf numFmtId="0" fontId="3" fillId="3" borderId="0" xfId="0" applyFont="1" applyFill="1" applyBorder="1"/>
    <xf numFmtId="0" fontId="6" fillId="3" borderId="0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7" fillId="0" borderId="0" xfId="0" applyFont="1" applyBorder="1" applyAlignment="1">
      <alignment horizontal="left"/>
    </xf>
    <xf numFmtId="0" fontId="10" fillId="3" borderId="0" xfId="0" applyFont="1" applyFill="1" applyBorder="1"/>
    <xf numFmtId="0" fontId="9" fillId="3" borderId="0" xfId="0" applyFont="1" applyFill="1" applyBorder="1"/>
    <xf numFmtId="49" fontId="2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9" fontId="2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11" fillId="0" borderId="5" xfId="0" applyNumberFormat="1" applyFont="1" applyFill="1" applyBorder="1" applyAlignment="1">
      <alignment horizontal="left"/>
    </xf>
    <xf numFmtId="164" fontId="0" fillId="0" borderId="5" xfId="0" applyNumberFormat="1" applyFill="1" applyBorder="1"/>
    <xf numFmtId="49" fontId="11" fillId="0" borderId="6" xfId="0" applyNumberFormat="1" applyFont="1" applyFill="1" applyBorder="1" applyAlignment="1">
      <alignment horizontal="left"/>
    </xf>
    <xf numFmtId="164" fontId="0" fillId="0" borderId="6" xfId="0" applyNumberFormat="1" applyFill="1" applyBorder="1"/>
    <xf numFmtId="164" fontId="5" fillId="3" borderId="6" xfId="0" applyNumberFormat="1" applyFont="1" applyFill="1" applyBorder="1"/>
    <xf numFmtId="49" fontId="2" fillId="3" borderId="6" xfId="0" applyNumberFormat="1" applyFont="1" applyFill="1" applyBorder="1" applyAlignment="1">
      <alignment horizontal="left"/>
    </xf>
    <xf numFmtId="165" fontId="2" fillId="2" borderId="3" xfId="1" applyFont="1" applyFill="1" applyBorder="1" applyAlignment="1">
      <alignment horizontal="center" vertical="center"/>
    </xf>
    <xf numFmtId="4" fontId="3" fillId="3" borderId="0" xfId="0" applyNumberFormat="1" applyFont="1" applyFill="1" applyBorder="1"/>
    <xf numFmtId="43" fontId="3" fillId="3" borderId="0" xfId="0" applyNumberFormat="1" applyFont="1" applyFill="1" applyBorder="1"/>
    <xf numFmtId="0" fontId="12" fillId="3" borderId="0" xfId="0" applyFont="1" applyFill="1" applyBorder="1"/>
    <xf numFmtId="49" fontId="2" fillId="0" borderId="5" xfId="0" applyNumberFormat="1" applyFont="1" applyFill="1" applyBorder="1" applyAlignment="1">
      <alignment horizontal="left"/>
    </xf>
    <xf numFmtId="164" fontId="3" fillId="0" borderId="5" xfId="0" applyNumberFormat="1" applyFont="1" applyFill="1" applyBorder="1"/>
    <xf numFmtId="0" fontId="3" fillId="0" borderId="0" xfId="0" applyFont="1" applyFill="1"/>
    <xf numFmtId="49" fontId="6" fillId="3" borderId="5" xfId="0" applyNumberFormat="1" applyFont="1" applyFill="1" applyBorder="1" applyAlignment="1">
      <alignment horizontal="left"/>
    </xf>
    <xf numFmtId="164" fontId="3" fillId="3" borderId="5" xfId="0" applyNumberFormat="1" applyFont="1" applyFill="1" applyBorder="1"/>
    <xf numFmtId="164" fontId="3" fillId="3" borderId="6" xfId="0" applyNumberFormat="1" applyFont="1" applyFill="1" applyBorder="1"/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4" fontId="14" fillId="0" borderId="0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3" fillId="3" borderId="0" xfId="0" applyNumberFormat="1" applyFont="1" applyFill="1"/>
    <xf numFmtId="167" fontId="3" fillId="3" borderId="0" xfId="0" applyNumberFormat="1" applyFont="1" applyFill="1"/>
    <xf numFmtId="4" fontId="3" fillId="3" borderId="0" xfId="0" applyNumberFormat="1" applyFont="1" applyFill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3" fillId="4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168" fontId="14" fillId="0" borderId="0" xfId="0" applyNumberFormat="1" applyFont="1" applyBorder="1" applyAlignment="1">
      <alignment horizontal="right" vertical="center"/>
    </xf>
    <xf numFmtId="16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8" fontId="14" fillId="0" borderId="4" xfId="0" applyNumberFormat="1" applyFont="1" applyBorder="1" applyAlignment="1">
      <alignment horizontal="right" vertical="center"/>
    </xf>
    <xf numFmtId="169" fontId="14" fillId="0" borderId="15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168" fontId="14" fillId="0" borderId="5" xfId="0" applyNumberFormat="1" applyFont="1" applyBorder="1" applyAlignment="1">
      <alignment horizontal="right" vertical="center"/>
    </xf>
    <xf numFmtId="0" fontId="3" fillId="3" borderId="0" xfId="0" applyFont="1" applyFill="1" applyAlignment="1">
      <alignment horizontal="center"/>
    </xf>
    <xf numFmtId="4" fontId="13" fillId="2" borderId="3" xfId="0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3" fontId="6" fillId="3" borderId="0" xfId="0" applyNumberFormat="1" applyFont="1" applyFill="1" applyBorder="1" applyAlignment="1" applyProtection="1">
      <alignment horizontal="center" vertical="center"/>
      <protection locked="0"/>
    </xf>
    <xf numFmtId="43" fontId="3" fillId="3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" fontId="14" fillId="0" borderId="5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9" fillId="3" borderId="0" xfId="0" applyFont="1" applyFill="1"/>
    <xf numFmtId="0" fontId="9" fillId="0" borderId="0" xfId="0" applyFont="1" applyFill="1"/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left"/>
    </xf>
    <xf numFmtId="164" fontId="0" fillId="0" borderId="4" xfId="0" applyNumberFormat="1" applyFill="1" applyBorder="1"/>
    <xf numFmtId="164" fontId="5" fillId="3" borderId="14" xfId="0" applyNumberFormat="1" applyFont="1" applyFill="1" applyBorder="1"/>
    <xf numFmtId="49" fontId="16" fillId="0" borderId="6" xfId="0" applyNumberFormat="1" applyFont="1" applyFill="1" applyBorder="1" applyAlignment="1">
      <alignment horizontal="left"/>
    </xf>
    <xf numFmtId="164" fontId="5" fillId="3" borderId="11" xfId="0" applyNumberFormat="1" applyFont="1" applyFill="1" applyBorder="1"/>
    <xf numFmtId="49" fontId="16" fillId="0" borderId="0" xfId="0" applyNumberFormat="1" applyFont="1" applyFill="1" applyBorder="1" applyAlignment="1">
      <alignment horizontal="left"/>
    </xf>
    <xf numFmtId="165" fontId="2" fillId="2" borderId="6" xfId="1" applyFont="1" applyFill="1" applyBorder="1" applyAlignment="1">
      <alignment horizontal="center" vertical="center"/>
    </xf>
    <xf numFmtId="164" fontId="5" fillId="3" borderId="0" xfId="0" applyNumberFormat="1" applyFont="1" applyFill="1" applyBorder="1"/>
    <xf numFmtId="49" fontId="2" fillId="3" borderId="0" xfId="0" applyNumberFormat="1" applyFont="1" applyFill="1" applyBorder="1" applyAlignment="1">
      <alignment horizontal="left"/>
    </xf>
    <xf numFmtId="164" fontId="2" fillId="3" borderId="0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164" fontId="2" fillId="3" borderId="3" xfId="0" applyNumberFormat="1" applyFont="1" applyFill="1" applyBorder="1"/>
    <xf numFmtId="49" fontId="2" fillId="2" borderId="7" xfId="0" applyNumberFormat="1" applyFont="1" applyFill="1" applyBorder="1" applyAlignment="1">
      <alignment horizontal="left" vertical="center"/>
    </xf>
    <xf numFmtId="49" fontId="6" fillId="3" borderId="12" xfId="0" applyNumberFormat="1" applyFont="1" applyFill="1" applyBorder="1" applyAlignment="1">
      <alignment horizontal="left"/>
    </xf>
    <xf numFmtId="164" fontId="3" fillId="3" borderId="0" xfId="0" applyNumberFormat="1" applyFont="1" applyFill="1" applyBorder="1"/>
    <xf numFmtId="165" fontId="3" fillId="3" borderId="5" xfId="1" applyFont="1" applyFill="1" applyBorder="1"/>
    <xf numFmtId="170" fontId="3" fillId="3" borderId="0" xfId="0" applyNumberFormat="1" applyFont="1" applyFill="1"/>
    <xf numFmtId="168" fontId="3" fillId="3" borderId="5" xfId="0" applyNumberFormat="1" applyFont="1" applyFill="1" applyBorder="1"/>
    <xf numFmtId="49" fontId="2" fillId="3" borderId="12" xfId="0" applyNumberFormat="1" applyFont="1" applyFill="1" applyBorder="1" applyAlignment="1">
      <alignment horizontal="left"/>
    </xf>
    <xf numFmtId="3" fontId="9" fillId="3" borderId="5" xfId="0" applyNumberFormat="1" applyFont="1" applyFill="1" applyBorder="1"/>
    <xf numFmtId="171" fontId="9" fillId="3" borderId="0" xfId="0" applyNumberFormat="1" applyFont="1" applyFill="1" applyBorder="1"/>
    <xf numFmtId="168" fontId="9" fillId="3" borderId="5" xfId="0" applyNumberFormat="1" applyFont="1" applyFill="1" applyBorder="1"/>
    <xf numFmtId="3" fontId="9" fillId="3" borderId="15" xfId="0" applyNumberFormat="1" applyFont="1" applyFill="1" applyBorder="1"/>
    <xf numFmtId="3" fontId="3" fillId="3" borderId="0" xfId="0" applyNumberFormat="1" applyFont="1" applyFill="1"/>
    <xf numFmtId="4" fontId="3" fillId="3" borderId="5" xfId="0" applyNumberFormat="1" applyFont="1" applyFill="1" applyBorder="1"/>
    <xf numFmtId="3" fontId="9" fillId="3" borderId="6" xfId="0" applyNumberFormat="1" applyFont="1" applyFill="1" applyBorder="1"/>
    <xf numFmtId="4" fontId="9" fillId="3" borderId="5" xfId="0" applyNumberFormat="1" applyFont="1" applyFill="1" applyBorder="1"/>
    <xf numFmtId="165" fontId="2" fillId="2" borderId="8" xfId="1" applyFont="1" applyFill="1" applyBorder="1" applyAlignment="1">
      <alignment horizontal="center" vertical="center"/>
    </xf>
    <xf numFmtId="43" fontId="3" fillId="3" borderId="0" xfId="0" applyNumberFormat="1" applyFont="1" applyFill="1"/>
    <xf numFmtId="0" fontId="9" fillId="2" borderId="4" xfId="3" applyFont="1" applyFill="1" applyBorder="1" applyAlignment="1">
      <alignment horizontal="left" vertical="center" wrapText="1"/>
    </xf>
    <xf numFmtId="4" fontId="9" fillId="2" borderId="4" xfId="4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" fontId="3" fillId="0" borderId="4" xfId="0" applyNumberFormat="1" applyFont="1" applyBorder="1" applyAlignment="1"/>
    <xf numFmtId="0" fontId="3" fillId="3" borderId="12" xfId="0" applyFont="1" applyFill="1" applyBorder="1"/>
    <xf numFmtId="0" fontId="3" fillId="3" borderId="5" xfId="0" applyFont="1" applyFill="1" applyBorder="1"/>
    <xf numFmtId="0" fontId="3" fillId="3" borderId="10" xfId="0" applyFont="1" applyFill="1" applyBorder="1"/>
    <xf numFmtId="0" fontId="3" fillId="3" borderId="6" xfId="0" applyFont="1" applyFill="1" applyBorder="1"/>
    <xf numFmtId="164" fontId="3" fillId="3" borderId="4" xfId="0" applyNumberFormat="1" applyFont="1" applyFill="1" applyBorder="1"/>
    <xf numFmtId="164" fontId="3" fillId="3" borderId="14" xfId="0" applyNumberFormat="1" applyFont="1" applyFill="1" applyBorder="1"/>
    <xf numFmtId="0" fontId="3" fillId="0" borderId="0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4" fontId="14" fillId="0" borderId="15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165" fontId="2" fillId="2" borderId="3" xfId="1" applyFont="1" applyFill="1" applyBorder="1" applyAlignment="1">
      <alignment vertical="center"/>
    </xf>
    <xf numFmtId="0" fontId="14" fillId="0" borderId="15" xfId="0" applyFont="1" applyBorder="1" applyAlignment="1">
      <alignment vertical="center"/>
    </xf>
    <xf numFmtId="169" fontId="14" fillId="0" borderId="4" xfId="0" applyNumberFormat="1" applyFont="1" applyBorder="1" applyAlignment="1">
      <alignment horizontal="center" vertical="center"/>
    </xf>
    <xf numFmtId="169" fontId="14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wrapText="1"/>
    </xf>
    <xf numFmtId="4" fontId="3" fillId="0" borderId="13" xfId="4" applyNumberFormat="1" applyFont="1" applyFill="1" applyBorder="1" applyAlignment="1">
      <alignment wrapText="1"/>
    </xf>
    <xf numFmtId="4" fontId="3" fillId="0" borderId="4" xfId="4" applyNumberFormat="1" applyFont="1" applyFill="1" applyBorder="1" applyAlignment="1">
      <alignment wrapText="1"/>
    </xf>
    <xf numFmtId="49" fontId="3" fillId="0" borderId="10" xfId="0" applyNumberFormat="1" applyFont="1" applyFill="1" applyBorder="1" applyAlignment="1">
      <alignment wrapText="1"/>
    </xf>
    <xf numFmtId="49" fontId="3" fillId="0" borderId="6" xfId="0" applyNumberFormat="1" applyFont="1" applyFill="1" applyBorder="1" applyAlignment="1">
      <alignment wrapText="1"/>
    </xf>
    <xf numFmtId="4" fontId="3" fillId="0" borderId="2" xfId="4" applyNumberFormat="1" applyFont="1" applyFill="1" applyBorder="1" applyAlignment="1">
      <alignment wrapText="1"/>
    </xf>
    <xf numFmtId="4" fontId="3" fillId="0" borderId="6" xfId="4" applyNumberFormat="1" applyFont="1" applyFill="1" applyBorder="1" applyAlignment="1">
      <alignment wrapText="1"/>
    </xf>
    <xf numFmtId="165" fontId="3" fillId="0" borderId="6" xfId="1" applyFont="1" applyFill="1" applyBorder="1" applyAlignment="1">
      <alignment wrapText="1"/>
    </xf>
    <xf numFmtId="0" fontId="13" fillId="4" borderId="16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4" fontId="14" fillId="0" borderId="4" xfId="0" applyNumberFormat="1" applyFont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/>
    <xf numFmtId="0" fontId="9" fillId="2" borderId="3" xfId="3" applyFont="1" applyFill="1" applyBorder="1" applyAlignment="1">
      <alignment horizontal="left" vertical="center" wrapText="1"/>
    </xf>
    <xf numFmtId="4" fontId="9" fillId="2" borderId="3" xfId="4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/>
    <xf numFmtId="164" fontId="3" fillId="3" borderId="12" xfId="0" applyNumberFormat="1" applyFont="1" applyFill="1" applyBorder="1"/>
    <xf numFmtId="164" fontId="9" fillId="3" borderId="0" xfId="0" applyNumberFormat="1" applyFont="1" applyFill="1" applyBorder="1"/>
    <xf numFmtId="165" fontId="2" fillId="2" borderId="7" xfId="1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3" xfId="0" applyFont="1" applyFill="1" applyBorder="1"/>
    <xf numFmtId="172" fontId="3" fillId="3" borderId="0" xfId="0" applyNumberFormat="1" applyFont="1" applyFill="1"/>
    <xf numFmtId="164" fontId="9" fillId="3" borderId="6" xfId="0" applyNumberFormat="1" applyFont="1" applyFill="1" applyBorder="1"/>
    <xf numFmtId="10" fontId="3" fillId="3" borderId="12" xfId="2" applyNumberFormat="1" applyFont="1" applyFill="1" applyBorder="1" applyAlignment="1">
      <alignment horizontal="right"/>
    </xf>
    <xf numFmtId="9" fontId="2" fillId="2" borderId="3" xfId="2" applyFont="1" applyFill="1" applyBorder="1" applyAlignment="1">
      <alignment horizontal="right" vertical="center"/>
    </xf>
    <xf numFmtId="0" fontId="9" fillId="2" borderId="4" xfId="3" applyFont="1" applyFill="1" applyBorder="1" applyAlignment="1">
      <alignment horizontal="center" vertical="center" wrapText="1"/>
    </xf>
    <xf numFmtId="164" fontId="5" fillId="3" borderId="15" xfId="0" applyNumberFormat="1" applyFont="1" applyFill="1" applyBorder="1"/>
    <xf numFmtId="165" fontId="3" fillId="3" borderId="0" xfId="1" applyFont="1" applyFill="1"/>
    <xf numFmtId="164" fontId="3" fillId="3" borderId="5" xfId="0" applyNumberFormat="1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left"/>
    </xf>
    <xf numFmtId="0" fontId="5" fillId="3" borderId="0" xfId="0" applyFont="1" applyFill="1"/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left" vertical="center" wrapText="1"/>
    </xf>
    <xf numFmtId="49" fontId="6" fillId="3" borderId="16" xfId="0" applyNumberFormat="1" applyFont="1" applyFill="1" applyBorder="1" applyAlignment="1">
      <alignment horizontal="left"/>
    </xf>
    <xf numFmtId="164" fontId="3" fillId="0" borderId="4" xfId="0" applyNumberFormat="1" applyFont="1" applyFill="1" applyBorder="1"/>
    <xf numFmtId="164" fontId="3" fillId="3" borderId="14" xfId="0" applyNumberFormat="1" applyFont="1" applyFill="1" applyBorder="1" applyAlignment="1">
      <alignment horizontal="center"/>
    </xf>
    <xf numFmtId="10" fontId="3" fillId="3" borderId="15" xfId="2" applyNumberFormat="1" applyFont="1" applyFill="1" applyBorder="1" applyAlignment="1">
      <alignment horizontal="center"/>
    </xf>
    <xf numFmtId="164" fontId="9" fillId="0" borderId="5" xfId="0" applyNumberFormat="1" applyFont="1" applyFill="1" applyBorder="1"/>
    <xf numFmtId="164" fontId="3" fillId="3" borderId="15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173" fontId="3" fillId="3" borderId="0" xfId="0" applyNumberFormat="1" applyFont="1" applyFill="1"/>
    <xf numFmtId="0" fontId="4" fillId="0" borderId="0" xfId="0" applyFont="1" applyAlignment="1">
      <alignment horizontal="center" wrapText="1"/>
    </xf>
    <xf numFmtId="0" fontId="3" fillId="0" borderId="0" xfId="0" applyFont="1"/>
    <xf numFmtId="0" fontId="13" fillId="2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165" fontId="13" fillId="2" borderId="3" xfId="1" applyFont="1" applyFill="1" applyBorder="1" applyAlignment="1">
      <alignment horizontal="center" vertical="center"/>
    </xf>
    <xf numFmtId="0" fontId="3" fillId="3" borderId="8" xfId="0" applyFont="1" applyFill="1" applyBorder="1"/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3" fillId="0" borderId="3" xfId="0" applyFont="1" applyBorder="1"/>
    <xf numFmtId="165" fontId="14" fillId="0" borderId="3" xfId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3" fillId="0" borderId="3" xfId="0" applyNumberFormat="1" applyFont="1" applyBorder="1"/>
    <xf numFmtId="0" fontId="14" fillId="3" borderId="0" xfId="0" applyFont="1" applyFill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43" fontId="14" fillId="3" borderId="0" xfId="0" applyNumberFormat="1" applyFont="1" applyFill="1" applyAlignment="1">
      <alignment horizontal="center" vertical="center"/>
    </xf>
    <xf numFmtId="165" fontId="3" fillId="3" borderId="0" xfId="1" applyFont="1" applyFill="1" applyBorder="1"/>
    <xf numFmtId="43" fontId="0" fillId="0" borderId="0" xfId="0" applyNumberFormat="1"/>
    <xf numFmtId="165" fontId="3" fillId="3" borderId="0" xfId="0" applyNumberFormat="1" applyFont="1" applyFill="1" applyBorder="1"/>
    <xf numFmtId="0" fontId="13" fillId="0" borderId="7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3" fillId="0" borderId="3" xfId="0" applyFont="1" applyFill="1" applyBorder="1"/>
    <xf numFmtId="165" fontId="13" fillId="0" borderId="3" xfId="1" applyFont="1" applyBorder="1" applyAlignment="1">
      <alignment horizontal="center" vertical="center"/>
    </xf>
    <xf numFmtId="4" fontId="3" fillId="0" borderId="3" xfId="0" applyNumberFormat="1" applyFont="1" applyFill="1" applyBorder="1"/>
    <xf numFmtId="0" fontId="3" fillId="3" borderId="0" xfId="0" applyFont="1" applyFill="1" applyAlignment="1">
      <alignment vertical="center" wrapText="1"/>
    </xf>
    <xf numFmtId="168" fontId="0" fillId="0" borderId="0" xfId="0" applyNumberFormat="1"/>
    <xf numFmtId="165" fontId="0" fillId="0" borderId="0" xfId="1" applyFont="1"/>
    <xf numFmtId="4" fontId="0" fillId="0" borderId="0" xfId="0" applyNumberFormat="1"/>
    <xf numFmtId="0" fontId="3" fillId="3" borderId="13" xfId="0" applyFont="1" applyFill="1" applyBorder="1"/>
    <xf numFmtId="0" fontId="13" fillId="2" borderId="3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171" fontId="5" fillId="3" borderId="14" xfId="0" applyNumberFormat="1" applyFont="1" applyFill="1" applyBorder="1"/>
    <xf numFmtId="171" fontId="3" fillId="3" borderId="15" xfId="0" applyNumberFormat="1" applyFont="1" applyFill="1" applyBorder="1"/>
    <xf numFmtId="171" fontId="2" fillId="3" borderId="11" xfId="0" applyNumberFormat="1" applyFont="1" applyFill="1" applyBorder="1"/>
    <xf numFmtId="164" fontId="2" fillId="3" borderId="11" xfId="0" applyNumberFormat="1" applyFont="1" applyFill="1" applyBorder="1"/>
    <xf numFmtId="0" fontId="3" fillId="0" borderId="0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1190625</xdr:colOff>
      <xdr:row>108</xdr:row>
      <xdr:rowOff>28575</xdr:rowOff>
    </xdr:from>
    <xdr:ext cx="1963082" cy="689409"/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19821525"/>
          <a:ext cx="1963082" cy="689409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121</xdr:row>
      <xdr:rowOff>171450</xdr:rowOff>
    </xdr:from>
    <xdr:ext cx="1963082" cy="697056"/>
    <xdr:pic>
      <xdr:nvPicPr>
        <xdr:cNvPr id="3" name="9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150" y="22564725"/>
          <a:ext cx="1963082" cy="697056"/>
        </a:xfrm>
        <a:prstGeom prst="rect">
          <a:avLst/>
        </a:prstGeom>
      </xdr:spPr>
    </xdr:pic>
    <xdr:clientData/>
  </xdr:oneCellAnchor>
  <xdr:oneCellAnchor>
    <xdr:from>
      <xdr:col>0</xdr:col>
      <xdr:colOff>1743075</xdr:colOff>
      <xdr:row>194</xdr:row>
      <xdr:rowOff>180975</xdr:rowOff>
    </xdr:from>
    <xdr:ext cx="1963082" cy="695717"/>
    <xdr:pic>
      <xdr:nvPicPr>
        <xdr:cNvPr id="4" name="11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3075" y="35099625"/>
          <a:ext cx="1963082" cy="695717"/>
        </a:xfrm>
        <a:prstGeom prst="rect">
          <a:avLst/>
        </a:prstGeom>
      </xdr:spPr>
    </xdr:pic>
    <xdr:clientData/>
  </xdr:oneCellAnchor>
  <xdr:oneCellAnchor>
    <xdr:from>
      <xdr:col>0</xdr:col>
      <xdr:colOff>1571625</xdr:colOff>
      <xdr:row>236</xdr:row>
      <xdr:rowOff>95250</xdr:rowOff>
    </xdr:from>
    <xdr:ext cx="1963082" cy="674110"/>
    <xdr:pic>
      <xdr:nvPicPr>
        <xdr:cNvPr id="5" name="1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1625" y="42052875"/>
          <a:ext cx="1963082" cy="674110"/>
        </a:xfrm>
        <a:prstGeom prst="rect">
          <a:avLst/>
        </a:prstGeom>
      </xdr:spPr>
    </xdr:pic>
    <xdr:clientData/>
  </xdr:oneCellAnchor>
  <xdr:oneCellAnchor>
    <xdr:from>
      <xdr:col>0</xdr:col>
      <xdr:colOff>1533525</xdr:colOff>
      <xdr:row>253</xdr:row>
      <xdr:rowOff>114300</xdr:rowOff>
    </xdr:from>
    <xdr:ext cx="1963082" cy="688289"/>
    <xdr:pic>
      <xdr:nvPicPr>
        <xdr:cNvPr id="6" name="14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3525" y="45110400"/>
          <a:ext cx="1963082" cy="688289"/>
        </a:xfrm>
        <a:prstGeom prst="rect">
          <a:avLst/>
        </a:prstGeom>
      </xdr:spPr>
    </xdr:pic>
    <xdr:clientData/>
  </xdr:oneCellAnchor>
  <xdr:oneCellAnchor>
    <xdr:from>
      <xdr:col>0</xdr:col>
      <xdr:colOff>1590675</xdr:colOff>
      <xdr:row>257</xdr:row>
      <xdr:rowOff>190500</xdr:rowOff>
    </xdr:from>
    <xdr:ext cx="1963082" cy="680419"/>
    <xdr:pic>
      <xdr:nvPicPr>
        <xdr:cNvPr id="7" name="15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90675" y="45929550"/>
          <a:ext cx="1963082" cy="68041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nformaci&#243;n%20Financiera\Estados%20Financieros\Finanzas\2019\09%20Septiembre\UPB_Estados%20Financieros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ESF"/>
      <sheetName val="EA"/>
      <sheetName val="EVHP"/>
      <sheetName val="EFE"/>
      <sheetName val="ECSF"/>
      <sheetName val="EAA"/>
      <sheetName val="EADOP"/>
      <sheetName val="PC"/>
      <sheetName val="NOTAS F"/>
      <sheetName val="EAI"/>
      <sheetName val="CA"/>
      <sheetName val="COG"/>
      <sheetName val="CTG "/>
      <sheetName val="CFG"/>
      <sheetName val="EN"/>
      <sheetName val="ID"/>
      <sheetName val="CProg F"/>
      <sheetName val="PyPI"/>
      <sheetName val="IR"/>
      <sheetName val="IPF "/>
      <sheetName val="Esq Bur"/>
      <sheetName val="Rel Cta Banc"/>
      <sheetName val="Gto Federalizado"/>
      <sheetName val="Ayudas"/>
      <sheetName val="Inform Adic"/>
      <sheetName val="Muebles"/>
      <sheetName val="Inmuebles"/>
      <sheetName val="Bienes Muebles"/>
      <sheetName val="Bienes Inmuebles"/>
    </sheetNames>
    <sheetDataSet>
      <sheetData sheetId="0"/>
      <sheetData sheetId="1"/>
      <sheetData sheetId="2">
        <row r="33">
          <cell r="D33">
            <v>48321277.579999998</v>
          </cell>
        </row>
        <row r="51">
          <cell r="I51">
            <v>42336492.439999998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3">
          <cell r="H23">
            <v>51504434.909999996</v>
          </cell>
        </row>
      </sheetData>
      <sheetData sheetId="11"/>
      <sheetData sheetId="12">
        <row r="50">
          <cell r="G50">
            <v>21896</v>
          </cell>
        </row>
        <row r="51">
          <cell r="G51">
            <v>0</v>
          </cell>
        </row>
        <row r="52">
          <cell r="G52">
            <v>0</v>
          </cell>
        </row>
        <row r="83">
          <cell r="G83">
            <v>43715296.780000001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51"/>
  <sheetViews>
    <sheetView showGridLines="0" tabSelected="1" view="pageBreakPreview" topLeftCell="A463" zoomScale="70" zoomScaleNormal="100" zoomScaleSheetLayoutView="70" workbookViewId="0">
      <selection activeCell="E303" sqref="E303"/>
    </sheetView>
  </sheetViews>
  <sheetFormatPr baseColWidth="10" defaultRowHeight="12.75"/>
  <cols>
    <col min="1" max="1" width="69.7109375" style="3" customWidth="1"/>
    <col min="2" max="2" width="28.42578125" style="3" customWidth="1"/>
    <col min="3" max="3" width="26.140625" style="3" customWidth="1"/>
    <col min="4" max="4" width="23.42578125" style="3" bestFit="1" customWidth="1"/>
    <col min="5" max="5" width="14.5703125" style="3" customWidth="1"/>
    <col min="6" max="6" width="17" style="3" customWidth="1"/>
    <col min="7" max="7" width="18.28515625" style="3" bestFit="1" customWidth="1"/>
    <col min="8" max="8" width="14.140625" style="3" bestFit="1" customWidth="1"/>
    <col min="9" max="16384" width="11.42578125" style="3"/>
  </cols>
  <sheetData>
    <row r="1" spans="1:6" ht="13.5" customHeight="1">
      <c r="A1" s="1" t="s">
        <v>0</v>
      </c>
      <c r="B1" s="2"/>
      <c r="C1" s="2"/>
      <c r="D1" s="2"/>
      <c r="E1" s="2"/>
      <c r="F1" s="2"/>
    </row>
    <row r="2" spans="1:6">
      <c r="A2" s="1" t="s">
        <v>1</v>
      </c>
      <c r="B2" s="2"/>
      <c r="C2" s="2"/>
      <c r="D2" s="2"/>
      <c r="E2" s="2"/>
      <c r="F2" s="2"/>
    </row>
    <row r="3" spans="1:6" ht="14.25" customHeight="1">
      <c r="A3" s="1" t="s">
        <v>2</v>
      </c>
      <c r="B3" s="2"/>
      <c r="C3" s="2"/>
      <c r="D3" s="2"/>
      <c r="E3" s="2"/>
      <c r="F3" s="2"/>
    </row>
    <row r="4" spans="1:6">
      <c r="A4" s="4"/>
      <c r="B4" s="5"/>
      <c r="C4" s="6"/>
      <c r="D4" s="6"/>
      <c r="E4" s="6"/>
    </row>
    <row r="5" spans="1:6">
      <c r="A5" s="7" t="s">
        <v>3</v>
      </c>
      <c r="B5" s="8" t="s">
        <v>4</v>
      </c>
      <c r="C5" s="8"/>
      <c r="D5" s="8"/>
      <c r="E5" s="8"/>
    </row>
    <row r="6" spans="1:6">
      <c r="A6" s="7"/>
      <c r="B6" s="9"/>
      <c r="C6" s="10"/>
      <c r="D6" s="11"/>
      <c r="E6" s="12"/>
    </row>
    <row r="7" spans="1:6">
      <c r="A7" s="13" t="s">
        <v>5</v>
      </c>
      <c r="B7" s="13"/>
      <c r="C7" s="13"/>
      <c r="D7" s="13"/>
      <c r="E7" s="13"/>
    </row>
    <row r="8" spans="1:6">
      <c r="A8" s="14"/>
      <c r="B8" s="9"/>
      <c r="C8" s="10"/>
      <c r="D8" s="11"/>
      <c r="E8" s="12"/>
    </row>
    <row r="9" spans="1:6">
      <c r="A9" s="15" t="s">
        <v>6</v>
      </c>
      <c r="B9" s="16"/>
      <c r="C9" s="6"/>
      <c r="D9" s="6"/>
      <c r="E9" s="6"/>
    </row>
    <row r="10" spans="1:6">
      <c r="A10" s="17"/>
      <c r="B10" s="5"/>
      <c r="C10" s="6"/>
      <c r="D10" s="6"/>
      <c r="E10" s="6"/>
    </row>
    <row r="11" spans="1:6">
      <c r="A11" s="18" t="s">
        <v>7</v>
      </c>
      <c r="B11" s="5"/>
      <c r="C11" s="6"/>
      <c r="D11" s="6"/>
      <c r="E11" s="6"/>
    </row>
    <row r="12" spans="1:6">
      <c r="B12" s="5"/>
    </row>
    <row r="13" spans="1:6">
      <c r="A13" s="19" t="s">
        <v>8</v>
      </c>
      <c r="B13" s="11"/>
      <c r="C13" s="11"/>
      <c r="D13" s="11"/>
    </row>
    <row r="14" spans="1:6">
      <c r="A14" s="20"/>
      <c r="B14" s="11"/>
      <c r="C14" s="11"/>
      <c r="D14" s="11"/>
    </row>
    <row r="15" spans="1:6" ht="20.25" customHeight="1">
      <c r="A15" s="21" t="s">
        <v>9</v>
      </c>
      <c r="B15" s="22" t="s">
        <v>10</v>
      </c>
      <c r="C15" s="22" t="s">
        <v>11</v>
      </c>
      <c r="D15" s="22" t="s">
        <v>12</v>
      </c>
    </row>
    <row r="16" spans="1:6">
      <c r="A16" s="23" t="s">
        <v>13</v>
      </c>
      <c r="B16" s="24"/>
      <c r="C16" s="24">
        <v>0</v>
      </c>
      <c r="D16" s="24">
        <v>0</v>
      </c>
    </row>
    <row r="17" spans="1:4">
      <c r="A17" s="25"/>
      <c r="B17" s="26"/>
      <c r="C17" s="26">
        <v>0</v>
      </c>
      <c r="D17" s="26">
        <v>0</v>
      </c>
    </row>
    <row r="18" spans="1:4">
      <c r="A18" s="25" t="s">
        <v>14</v>
      </c>
      <c r="B18" s="26"/>
      <c r="C18" s="26">
        <v>0</v>
      </c>
      <c r="D18" s="26">
        <v>0</v>
      </c>
    </row>
    <row r="19" spans="1:4" ht="15">
      <c r="A19" s="27" t="s">
        <v>15</v>
      </c>
      <c r="B19" s="28">
        <v>2633911.9500000002</v>
      </c>
      <c r="C19" s="26" t="s">
        <v>16</v>
      </c>
      <c r="D19" s="26" t="s">
        <v>17</v>
      </c>
    </row>
    <row r="20" spans="1:4" ht="15">
      <c r="A20" s="27" t="s">
        <v>18</v>
      </c>
      <c r="B20" s="28">
        <v>402148.36</v>
      </c>
      <c r="C20" s="26" t="s">
        <v>16</v>
      </c>
      <c r="D20" s="26" t="s">
        <v>17</v>
      </c>
    </row>
    <row r="21" spans="1:4" ht="15">
      <c r="A21" s="27" t="s">
        <v>19</v>
      </c>
      <c r="B21" s="28">
        <v>804557.57</v>
      </c>
      <c r="C21" s="26" t="s">
        <v>16</v>
      </c>
      <c r="D21" s="26" t="s">
        <v>17</v>
      </c>
    </row>
    <row r="22" spans="1:4" ht="15">
      <c r="A22" s="29" t="s">
        <v>20</v>
      </c>
      <c r="B22" s="30">
        <v>3087495.19</v>
      </c>
      <c r="C22" s="31" t="s">
        <v>16</v>
      </c>
      <c r="D22" s="31" t="s">
        <v>17</v>
      </c>
    </row>
    <row r="23" spans="1:4">
      <c r="A23" s="25"/>
      <c r="B23" s="26"/>
      <c r="C23" s="26">
        <v>0</v>
      </c>
      <c r="D23" s="26">
        <v>0</v>
      </c>
    </row>
    <row r="24" spans="1:4">
      <c r="A24" s="32" t="s">
        <v>21</v>
      </c>
      <c r="B24" s="31"/>
      <c r="C24" s="31">
        <v>0</v>
      </c>
      <c r="D24" s="31">
        <v>0</v>
      </c>
    </row>
    <row r="25" spans="1:4">
      <c r="A25" s="21" t="s">
        <v>22</v>
      </c>
      <c r="B25" s="33">
        <f>SUM(B19:B22)</f>
        <v>6928113.0700000003</v>
      </c>
      <c r="C25" s="11"/>
      <c r="D25" s="11"/>
    </row>
    <row r="26" spans="1:4">
      <c r="A26" s="20"/>
      <c r="B26" s="11"/>
      <c r="C26" s="11"/>
      <c r="D26" s="11"/>
    </row>
    <row r="27" spans="1:4">
      <c r="A27" s="20"/>
      <c r="B27" s="34"/>
      <c r="C27" s="35"/>
      <c r="D27" s="11"/>
    </row>
    <row r="28" spans="1:4">
      <c r="A28" s="19" t="s">
        <v>23</v>
      </c>
      <c r="B28" s="36"/>
      <c r="C28" s="11"/>
      <c r="D28" s="11"/>
    </row>
    <row r="30" spans="1:4" ht="18.75" customHeight="1">
      <c r="A30" s="21" t="s">
        <v>24</v>
      </c>
      <c r="B30" s="22" t="s">
        <v>10</v>
      </c>
      <c r="C30" s="22" t="s">
        <v>25</v>
      </c>
      <c r="D30" s="22" t="s">
        <v>26</v>
      </c>
    </row>
    <row r="31" spans="1:4" s="39" customFormat="1">
      <c r="A31" s="37" t="s">
        <v>27</v>
      </c>
      <c r="B31" s="38"/>
      <c r="C31" s="38"/>
      <c r="D31" s="38"/>
    </row>
    <row r="32" spans="1:4">
      <c r="A32" s="40"/>
      <c r="B32" s="38"/>
      <c r="C32" s="41">
        <v>0</v>
      </c>
      <c r="D32" s="41">
        <v>0</v>
      </c>
    </row>
    <row r="33" spans="1:11" ht="14.25" customHeight="1">
      <c r="A33" s="25" t="s">
        <v>28</v>
      </c>
      <c r="B33" s="41">
        <v>0</v>
      </c>
      <c r="C33" s="41"/>
      <c r="D33" s="41"/>
    </row>
    <row r="34" spans="1:11" ht="14.25" customHeight="1">
      <c r="A34" s="32"/>
      <c r="B34" s="42"/>
      <c r="C34" s="42"/>
      <c r="D34" s="42"/>
    </row>
    <row r="35" spans="1:11" ht="14.25" customHeight="1">
      <c r="A35" s="21" t="s">
        <v>22</v>
      </c>
      <c r="B35" s="33">
        <f>SUM(B31:B34)</f>
        <v>0</v>
      </c>
    </row>
    <row r="36" spans="1:11" ht="14.25" customHeight="1"/>
    <row r="37" spans="1:11" ht="14.25" customHeight="1">
      <c r="A37" s="3" t="s">
        <v>29</v>
      </c>
    </row>
    <row r="38" spans="1:11" ht="14.25" customHeight="1">
      <c r="A38" s="43" t="s">
        <v>30</v>
      </c>
      <c r="B38" s="44" t="s">
        <v>31</v>
      </c>
      <c r="C38" s="45"/>
      <c r="D38" s="46"/>
      <c r="E38" s="47" t="s">
        <v>32</v>
      </c>
      <c r="F38" s="48" t="s">
        <v>33</v>
      </c>
      <c r="G38" s="49"/>
    </row>
    <row r="39" spans="1:11" s="11" customFormat="1" ht="14.25" customHeight="1">
      <c r="A39" s="50"/>
      <c r="B39" s="51"/>
      <c r="C39" s="52"/>
      <c r="D39" s="53"/>
      <c r="E39" s="54"/>
      <c r="F39" s="55"/>
      <c r="G39" s="56"/>
    </row>
    <row r="40" spans="1:11" ht="14.25" customHeight="1">
      <c r="A40" s="57" t="s">
        <v>22</v>
      </c>
      <c r="B40" s="58"/>
      <c r="C40" s="58"/>
      <c r="D40" s="59"/>
      <c r="E40" s="60">
        <f>SUM(E39:E39)</f>
        <v>0</v>
      </c>
      <c r="F40" s="61"/>
      <c r="G40" s="56"/>
    </row>
    <row r="41" spans="1:11" ht="14.25" customHeight="1"/>
    <row r="42" spans="1:11" ht="14.25" customHeight="1"/>
    <row r="43" spans="1:11" ht="23.25" customHeight="1">
      <c r="A43" s="21" t="s">
        <v>34</v>
      </c>
      <c r="B43" s="22" t="s">
        <v>10</v>
      </c>
      <c r="C43" s="22" t="s">
        <v>35</v>
      </c>
      <c r="D43" s="22" t="s">
        <v>36</v>
      </c>
      <c r="E43" s="22" t="s">
        <v>37</v>
      </c>
    </row>
    <row r="44" spans="1:11" ht="14.25" customHeight="1">
      <c r="A44" s="25" t="s">
        <v>38</v>
      </c>
      <c r="B44" s="41"/>
      <c r="C44" s="41"/>
      <c r="D44" s="41"/>
      <c r="E44" s="41"/>
      <c r="G44" s="62"/>
      <c r="H44" s="63"/>
    </row>
    <row r="45" spans="1:11" ht="14.25" customHeight="1">
      <c r="A45" s="40" t="s">
        <v>39</v>
      </c>
      <c r="B45" s="41">
        <v>176021.23</v>
      </c>
      <c r="C45" s="41">
        <v>176021.23</v>
      </c>
      <c r="D45" s="41"/>
      <c r="E45" s="41"/>
      <c r="F45" s="64"/>
      <c r="G45" s="64"/>
      <c r="H45" s="65"/>
      <c r="I45" s="65"/>
      <c r="K45" s="65"/>
    </row>
    <row r="46" spans="1:11" ht="14.25" customHeight="1">
      <c r="A46" s="40" t="s">
        <v>40</v>
      </c>
      <c r="B46" s="41">
        <v>154207.18999999997</v>
      </c>
      <c r="C46" s="41">
        <v>154207.18999999997</v>
      </c>
      <c r="D46" s="41"/>
      <c r="E46" s="41"/>
      <c r="F46" s="64"/>
      <c r="G46" s="64"/>
      <c r="H46" s="63"/>
    </row>
    <row r="47" spans="1:11" ht="14.25" customHeight="1">
      <c r="A47" s="40" t="s">
        <v>41</v>
      </c>
      <c r="B47" s="41">
        <v>648.58000000000004</v>
      </c>
      <c r="C47" s="41">
        <v>648.58000000000004</v>
      </c>
      <c r="D47" s="41"/>
      <c r="E47" s="41"/>
      <c r="F47" s="64"/>
      <c r="G47" s="64"/>
      <c r="H47" s="63"/>
    </row>
    <row r="48" spans="1:11" ht="14.25" customHeight="1">
      <c r="A48" s="25" t="s">
        <v>42</v>
      </c>
      <c r="B48" s="41"/>
      <c r="C48" s="41"/>
      <c r="D48" s="41"/>
      <c r="E48" s="41"/>
      <c r="G48" s="63"/>
    </row>
    <row r="49" spans="1:7" ht="14.25" customHeight="1">
      <c r="A49" s="40" t="s">
        <v>43</v>
      </c>
      <c r="B49" s="41">
        <v>15000</v>
      </c>
      <c r="C49" s="41">
        <f>+B49</f>
        <v>15000</v>
      </c>
      <c r="D49" s="41"/>
      <c r="E49" s="41"/>
      <c r="G49" s="63"/>
    </row>
    <row r="50" spans="1:7" ht="14.25" customHeight="1">
      <c r="A50" s="32"/>
      <c r="B50" s="42"/>
      <c r="C50" s="42"/>
      <c r="D50" s="42"/>
      <c r="E50" s="42"/>
    </row>
    <row r="51" spans="1:7" ht="14.25" customHeight="1">
      <c r="A51" s="21" t="s">
        <v>22</v>
      </c>
      <c r="B51" s="33">
        <f>SUM(B44:B50)</f>
        <v>345877</v>
      </c>
      <c r="C51" s="33">
        <f>SUM(C44:C50)</f>
        <v>345877</v>
      </c>
      <c r="D51" s="33">
        <f>SUM(D44:D50)</f>
        <v>0</v>
      </c>
      <c r="E51" s="33">
        <f>SUM(E44:E50)</f>
        <v>0</v>
      </c>
    </row>
    <row r="52" spans="1:7" ht="14.25" customHeight="1"/>
    <row r="53" spans="1:7" ht="14.25" customHeight="1">
      <c r="A53" s="66" t="s">
        <v>44</v>
      </c>
      <c r="B53" s="66"/>
      <c r="C53" s="5"/>
      <c r="D53" s="67"/>
    </row>
    <row r="54" spans="1:7" ht="14.25" customHeight="1">
      <c r="A54" s="43" t="s">
        <v>30</v>
      </c>
      <c r="B54" s="44" t="s">
        <v>31</v>
      </c>
      <c r="C54" s="45"/>
      <c r="D54" s="46"/>
      <c r="E54" s="48" t="s">
        <v>32</v>
      </c>
      <c r="F54" s="68" t="s">
        <v>33</v>
      </c>
    </row>
    <row r="55" spans="1:7" ht="14.25" customHeight="1">
      <c r="A55" s="69" t="s">
        <v>45</v>
      </c>
      <c r="B55" s="70" t="s">
        <v>46</v>
      </c>
      <c r="C55" s="70"/>
      <c r="D55" s="71"/>
      <c r="E55" s="72">
        <v>1510.75</v>
      </c>
      <c r="F55" s="73">
        <v>43709</v>
      </c>
    </row>
    <row r="56" spans="1:7" ht="14.25" customHeight="1">
      <c r="A56" s="74" t="s">
        <v>47</v>
      </c>
      <c r="B56" s="75" t="s">
        <v>48</v>
      </c>
      <c r="C56" s="75"/>
      <c r="D56" s="76"/>
      <c r="E56" s="72">
        <v>7000</v>
      </c>
      <c r="F56" s="73">
        <v>43709</v>
      </c>
    </row>
    <row r="57" spans="1:7" ht="14.25" customHeight="1">
      <c r="A57" s="74" t="s">
        <v>49</v>
      </c>
      <c r="B57" s="75" t="s">
        <v>50</v>
      </c>
      <c r="C57" s="75"/>
      <c r="D57" s="76"/>
      <c r="E57" s="72">
        <v>9314</v>
      </c>
      <c r="F57" s="73">
        <v>43733</v>
      </c>
    </row>
    <row r="58" spans="1:7" ht="14.25" customHeight="1">
      <c r="A58" s="74" t="s">
        <v>51</v>
      </c>
      <c r="B58" s="75" t="s">
        <v>52</v>
      </c>
      <c r="C58" s="75"/>
      <c r="D58" s="76"/>
      <c r="E58" s="72">
        <v>14400</v>
      </c>
      <c r="F58" s="73">
        <v>43721</v>
      </c>
    </row>
    <row r="59" spans="1:7" ht="14.25" customHeight="1">
      <c r="A59" s="74" t="s">
        <v>53</v>
      </c>
      <c r="B59" s="75" t="s">
        <v>54</v>
      </c>
      <c r="C59" s="75"/>
      <c r="D59" s="76"/>
      <c r="E59" s="72">
        <v>5000</v>
      </c>
      <c r="F59" s="73">
        <v>43718</v>
      </c>
    </row>
    <row r="60" spans="1:7" ht="14.25" customHeight="1">
      <c r="A60" s="74" t="s">
        <v>55</v>
      </c>
      <c r="B60" s="75" t="s">
        <v>56</v>
      </c>
      <c r="C60" s="75"/>
      <c r="D60" s="76"/>
      <c r="E60" s="72">
        <v>8385.2999999999993</v>
      </c>
      <c r="F60" s="73">
        <v>43733</v>
      </c>
    </row>
    <row r="61" spans="1:7" ht="14.25" customHeight="1">
      <c r="A61" s="74" t="s">
        <v>57</v>
      </c>
      <c r="B61" s="75" t="s">
        <v>58</v>
      </c>
      <c r="C61" s="75"/>
      <c r="D61" s="76"/>
      <c r="E61" s="72">
        <v>10760</v>
      </c>
      <c r="F61" s="73">
        <v>43728</v>
      </c>
    </row>
    <row r="62" spans="1:7" ht="14.25" customHeight="1">
      <c r="A62" s="74" t="s">
        <v>59</v>
      </c>
      <c r="B62" s="75" t="s">
        <v>60</v>
      </c>
      <c r="C62" s="75"/>
      <c r="D62" s="76"/>
      <c r="E62" s="72">
        <v>8749</v>
      </c>
      <c r="F62" s="73">
        <v>43728</v>
      </c>
    </row>
    <row r="63" spans="1:7" ht="14.25" customHeight="1">
      <c r="A63" s="74" t="s">
        <v>61</v>
      </c>
      <c r="B63" s="75" t="s">
        <v>62</v>
      </c>
      <c r="C63" s="75"/>
      <c r="D63" s="76"/>
      <c r="E63" s="72">
        <v>12900</v>
      </c>
      <c r="F63" s="73">
        <v>43728</v>
      </c>
    </row>
    <row r="64" spans="1:7" ht="14.25" customHeight="1">
      <c r="A64" s="74" t="s">
        <v>63</v>
      </c>
      <c r="B64" s="75" t="s">
        <v>64</v>
      </c>
      <c r="C64" s="75"/>
      <c r="D64" s="76"/>
      <c r="E64" s="72">
        <v>1329</v>
      </c>
      <c r="F64" s="73">
        <v>43707</v>
      </c>
    </row>
    <row r="65" spans="1:10" ht="14.25" customHeight="1">
      <c r="A65" s="74" t="s">
        <v>65</v>
      </c>
      <c r="B65" s="75" t="s">
        <v>66</v>
      </c>
      <c r="C65" s="75"/>
      <c r="D65" s="76"/>
      <c r="E65" s="72">
        <v>53217.58</v>
      </c>
      <c r="F65" s="73">
        <v>43738</v>
      </c>
    </row>
    <row r="66" spans="1:10" ht="14.25" customHeight="1">
      <c r="A66" s="74" t="s">
        <v>67</v>
      </c>
      <c r="B66" s="75" t="s">
        <v>68</v>
      </c>
      <c r="C66" s="75"/>
      <c r="D66" s="76"/>
      <c r="E66" s="72">
        <v>2360.7199999999998</v>
      </c>
      <c r="F66" s="73">
        <v>43709</v>
      </c>
    </row>
    <row r="67" spans="1:10" ht="14.25" customHeight="1">
      <c r="A67" s="74" t="s">
        <v>69</v>
      </c>
      <c r="B67" s="75" t="s">
        <v>70</v>
      </c>
      <c r="C67" s="75"/>
      <c r="D67" s="76"/>
      <c r="E67" s="72">
        <v>11700</v>
      </c>
      <c r="F67" s="73">
        <v>43735</v>
      </c>
    </row>
    <row r="68" spans="1:10" ht="14.25" customHeight="1">
      <c r="A68" s="74" t="s">
        <v>71</v>
      </c>
      <c r="B68" s="75" t="s">
        <v>72</v>
      </c>
      <c r="C68" s="75"/>
      <c r="D68" s="76"/>
      <c r="E68" s="72">
        <v>29394.880000000001</v>
      </c>
      <c r="F68" s="73">
        <v>43709</v>
      </c>
    </row>
    <row r="69" spans="1:10" ht="14.25" customHeight="1">
      <c r="A69" s="77" t="s">
        <v>22</v>
      </c>
      <c r="B69" s="78"/>
      <c r="C69" s="78"/>
      <c r="D69" s="79"/>
      <c r="E69" s="60">
        <f>SUM(E55:E68)</f>
        <v>176021.23</v>
      </c>
      <c r="F69" s="61"/>
    </row>
    <row r="70" spans="1:10" ht="14.25" customHeight="1">
      <c r="A70" s="80"/>
      <c r="E70" s="65"/>
      <c r="F70" s="65"/>
    </row>
    <row r="71" spans="1:10" ht="15" customHeight="1">
      <c r="A71" s="80" t="s">
        <v>73</v>
      </c>
      <c r="B71" s="81"/>
      <c r="C71" s="5"/>
      <c r="D71" s="67"/>
    </row>
    <row r="72" spans="1:10" ht="15" customHeight="1">
      <c r="A72" s="43" t="s">
        <v>30</v>
      </c>
      <c r="B72" s="82" t="s">
        <v>31</v>
      </c>
      <c r="C72" s="82"/>
      <c r="D72" s="82"/>
      <c r="E72" s="68" t="s">
        <v>32</v>
      </c>
      <c r="F72" s="68" t="s">
        <v>33</v>
      </c>
    </row>
    <row r="73" spans="1:10" s="11" customFormat="1" ht="15" customHeight="1">
      <c r="A73" s="83" t="s">
        <v>74</v>
      </c>
      <c r="B73" s="80" t="s">
        <v>74</v>
      </c>
      <c r="C73" s="83"/>
      <c r="D73" s="83"/>
      <c r="E73" s="84">
        <v>35000</v>
      </c>
      <c r="F73" s="85" t="s">
        <v>75</v>
      </c>
      <c r="H73" s="86"/>
      <c r="J73" s="34"/>
    </row>
    <row r="74" spans="1:10" s="11" customFormat="1" ht="15" customHeight="1">
      <c r="A74" s="83" t="s">
        <v>76</v>
      </c>
      <c r="B74" s="80" t="s">
        <v>76</v>
      </c>
      <c r="C74" s="83"/>
      <c r="D74" s="83"/>
      <c r="E74" s="87">
        <v>35000</v>
      </c>
      <c r="F74" s="85" t="s">
        <v>75</v>
      </c>
      <c r="H74" s="86"/>
      <c r="J74" s="34"/>
    </row>
    <row r="75" spans="1:10" s="11" customFormat="1" ht="15" customHeight="1">
      <c r="A75" s="83" t="s">
        <v>45</v>
      </c>
      <c r="B75" s="80" t="s">
        <v>45</v>
      </c>
      <c r="C75" s="83"/>
      <c r="D75" s="83"/>
      <c r="E75" s="87">
        <v>35000</v>
      </c>
      <c r="F75" s="85" t="s">
        <v>75</v>
      </c>
      <c r="H75" s="86"/>
      <c r="J75" s="34"/>
    </row>
    <row r="76" spans="1:10" s="11" customFormat="1" ht="15" customHeight="1">
      <c r="A76" s="83" t="s">
        <v>77</v>
      </c>
      <c r="B76" s="80" t="s">
        <v>77</v>
      </c>
      <c r="C76" s="83"/>
      <c r="D76" s="83"/>
      <c r="E76" s="87">
        <v>15000</v>
      </c>
      <c r="F76" s="85" t="s">
        <v>75</v>
      </c>
      <c r="H76" s="86"/>
      <c r="J76" s="34"/>
    </row>
    <row r="77" spans="1:10" s="11" customFormat="1" ht="15" customHeight="1">
      <c r="A77" s="83" t="s">
        <v>78</v>
      </c>
      <c r="B77" s="80" t="s">
        <v>79</v>
      </c>
      <c r="C77" s="83"/>
      <c r="D77" s="83"/>
      <c r="E77" s="87">
        <v>27.92</v>
      </c>
      <c r="F77" s="85">
        <v>43709</v>
      </c>
      <c r="H77" s="86"/>
      <c r="J77" s="34"/>
    </row>
    <row r="78" spans="1:10" s="11" customFormat="1" ht="15" customHeight="1">
      <c r="A78" s="83" t="s">
        <v>80</v>
      </c>
      <c r="B78" s="80" t="s">
        <v>81</v>
      </c>
      <c r="C78" s="83"/>
      <c r="D78" s="83"/>
      <c r="E78" s="87">
        <v>38.35</v>
      </c>
      <c r="F78" s="85">
        <v>43709</v>
      </c>
      <c r="H78" s="86"/>
      <c r="J78" s="34"/>
    </row>
    <row r="79" spans="1:10" ht="15" customHeight="1">
      <c r="A79" s="80" t="s">
        <v>82</v>
      </c>
      <c r="B79" s="80" t="s">
        <v>83</v>
      </c>
      <c r="C79" s="83"/>
      <c r="D79" s="83"/>
      <c r="E79" s="87">
        <v>923.17</v>
      </c>
      <c r="F79" s="85">
        <v>42948</v>
      </c>
      <c r="H79" s="88"/>
      <c r="J79" s="65"/>
    </row>
    <row r="80" spans="1:10" ht="15" customHeight="1">
      <c r="A80" s="80" t="s">
        <v>84</v>
      </c>
      <c r="B80" s="80" t="s">
        <v>85</v>
      </c>
      <c r="C80" s="83"/>
      <c r="D80" s="83"/>
      <c r="E80" s="87">
        <v>221.41</v>
      </c>
      <c r="F80" s="85">
        <v>43466</v>
      </c>
      <c r="H80" s="88"/>
      <c r="J80" s="65"/>
    </row>
    <row r="81" spans="1:10" ht="15" customHeight="1">
      <c r="A81" s="80" t="s">
        <v>86</v>
      </c>
      <c r="B81" s="80" t="s">
        <v>87</v>
      </c>
      <c r="C81" s="83"/>
      <c r="D81" s="83"/>
      <c r="E81" s="87">
        <v>6378.43</v>
      </c>
      <c r="F81" s="85">
        <v>42826</v>
      </c>
      <c r="H81" s="88"/>
      <c r="J81" s="65"/>
    </row>
    <row r="82" spans="1:10" ht="15" customHeight="1">
      <c r="A82" s="80" t="s">
        <v>86</v>
      </c>
      <c r="B82" s="80" t="s">
        <v>87</v>
      </c>
      <c r="C82" s="83"/>
      <c r="D82" s="83"/>
      <c r="E82" s="87">
        <v>6378.43</v>
      </c>
      <c r="F82" s="85">
        <v>42837</v>
      </c>
      <c r="H82" s="88"/>
      <c r="J82" s="65"/>
    </row>
    <row r="83" spans="1:10" ht="15" customHeight="1">
      <c r="A83" s="80" t="s">
        <v>86</v>
      </c>
      <c r="B83" s="80" t="s">
        <v>87</v>
      </c>
      <c r="C83" s="83"/>
      <c r="D83" s="83"/>
      <c r="E83" s="87">
        <v>-1000</v>
      </c>
      <c r="F83" s="85">
        <v>42942</v>
      </c>
      <c r="H83" s="88"/>
      <c r="J83" s="65"/>
    </row>
    <row r="84" spans="1:10" ht="15" customHeight="1">
      <c r="A84" s="80" t="s">
        <v>88</v>
      </c>
      <c r="B84" s="80" t="s">
        <v>83</v>
      </c>
      <c r="C84" s="83"/>
      <c r="D84" s="83"/>
      <c r="E84" s="87">
        <v>14919.94</v>
      </c>
      <c r="F84" s="85">
        <v>42948</v>
      </c>
      <c r="H84" s="88"/>
      <c r="J84" s="65"/>
    </row>
    <row r="85" spans="1:10" ht="15" customHeight="1">
      <c r="A85" s="80" t="s">
        <v>89</v>
      </c>
      <c r="B85" s="80" t="s">
        <v>90</v>
      </c>
      <c r="C85" s="83"/>
      <c r="D85" s="83"/>
      <c r="E85" s="87">
        <v>31</v>
      </c>
      <c r="F85" s="85">
        <v>43709</v>
      </c>
      <c r="H85" s="88"/>
      <c r="J85" s="65"/>
    </row>
    <row r="86" spans="1:10" ht="15" customHeight="1">
      <c r="A86" s="80" t="s">
        <v>91</v>
      </c>
      <c r="B86" s="80" t="s">
        <v>92</v>
      </c>
      <c r="C86" s="83"/>
      <c r="D86" s="83"/>
      <c r="E86" s="87">
        <v>2473.52</v>
      </c>
      <c r="F86" s="85">
        <v>43709</v>
      </c>
      <c r="H86" s="88"/>
      <c r="J86" s="65"/>
    </row>
    <row r="87" spans="1:10" ht="15" customHeight="1">
      <c r="A87" s="80" t="s">
        <v>93</v>
      </c>
      <c r="B87" s="80" t="s">
        <v>94</v>
      </c>
      <c r="C87" s="83"/>
      <c r="D87" s="83"/>
      <c r="E87" s="87">
        <v>315.02</v>
      </c>
      <c r="F87" s="85">
        <v>43735</v>
      </c>
      <c r="H87" s="88"/>
      <c r="J87" s="65"/>
    </row>
    <row r="88" spans="1:10" ht="15" customHeight="1">
      <c r="A88" s="80" t="s">
        <v>95</v>
      </c>
      <c r="B88" s="80" t="s">
        <v>96</v>
      </c>
      <c r="C88" s="83"/>
      <c r="D88" s="83"/>
      <c r="E88" s="87">
        <v>3500</v>
      </c>
      <c r="F88" s="85" t="s">
        <v>75</v>
      </c>
      <c r="H88" s="88"/>
      <c r="J88" s="65"/>
    </row>
    <row r="89" spans="1:10" ht="15" customHeight="1">
      <c r="A89" s="77" t="s">
        <v>22</v>
      </c>
      <c r="B89" s="77"/>
      <c r="C89" s="78"/>
      <c r="D89" s="79"/>
      <c r="E89" s="89">
        <f>SUM(E73:E88)</f>
        <v>154207.18999999997</v>
      </c>
      <c r="F89" s="61"/>
      <c r="G89" s="65"/>
      <c r="H89" s="65"/>
    </row>
    <row r="90" spans="1:10" ht="14.25" customHeight="1">
      <c r="E90" s="65"/>
      <c r="F90" s="65"/>
      <c r="H90" s="65"/>
    </row>
    <row r="91" spans="1:10" ht="15" customHeight="1">
      <c r="A91" s="81" t="s">
        <v>97</v>
      </c>
      <c r="B91" s="81"/>
      <c r="C91" s="5"/>
      <c r="D91" s="67"/>
    </row>
    <row r="92" spans="1:10" ht="15" customHeight="1">
      <c r="A92" s="43" t="s">
        <v>30</v>
      </c>
      <c r="B92" s="44" t="s">
        <v>31</v>
      </c>
      <c r="C92" s="45"/>
      <c r="D92" s="46"/>
      <c r="E92" s="48" t="s">
        <v>32</v>
      </c>
      <c r="F92" s="68" t="s">
        <v>33</v>
      </c>
    </row>
    <row r="93" spans="1:10" ht="15" customHeight="1">
      <c r="A93" s="80" t="s">
        <v>98</v>
      </c>
      <c r="B93" s="90" t="s">
        <v>99</v>
      </c>
      <c r="C93" s="91"/>
      <c r="D93" s="92"/>
      <c r="E93" s="72">
        <v>648.58000000000004</v>
      </c>
      <c r="F93" s="73" t="s">
        <v>100</v>
      </c>
      <c r="H93" s="88"/>
      <c r="J93" s="65"/>
    </row>
    <row r="94" spans="1:10" ht="15" customHeight="1">
      <c r="A94" s="77" t="s">
        <v>22</v>
      </c>
      <c r="B94" s="78"/>
      <c r="C94" s="78"/>
      <c r="D94" s="79"/>
      <c r="E94" s="60">
        <f>SUM(E93)</f>
        <v>648.58000000000004</v>
      </c>
      <c r="F94" s="61"/>
      <c r="G94" s="65"/>
      <c r="H94" s="65"/>
    </row>
    <row r="95" spans="1:10" ht="14.25" customHeight="1">
      <c r="H95" s="65"/>
    </row>
    <row r="96" spans="1:10" ht="15" customHeight="1">
      <c r="A96" s="81" t="s">
        <v>101</v>
      </c>
      <c r="B96" s="81"/>
      <c r="C96" s="5"/>
      <c r="D96" s="67"/>
      <c r="E96" s="65"/>
      <c r="H96" s="65"/>
    </row>
    <row r="97" spans="1:9" ht="15" customHeight="1">
      <c r="A97" s="68" t="s">
        <v>30</v>
      </c>
      <c r="B97" s="93" t="s">
        <v>31</v>
      </c>
      <c r="C97" s="93"/>
      <c r="D97" s="93"/>
      <c r="E97" s="94" t="s">
        <v>32</v>
      </c>
      <c r="F97" s="94" t="s">
        <v>33</v>
      </c>
    </row>
    <row r="98" spans="1:9" ht="15" customHeight="1">
      <c r="A98" s="80" t="s">
        <v>102</v>
      </c>
      <c r="B98" s="95" t="s">
        <v>103</v>
      </c>
      <c r="C98" s="96"/>
      <c r="D98" s="96"/>
      <c r="E98" s="97">
        <v>15000</v>
      </c>
      <c r="F98" s="55" t="s">
        <v>75</v>
      </c>
    </row>
    <row r="99" spans="1:9" ht="15" customHeight="1">
      <c r="A99" s="77" t="s">
        <v>22</v>
      </c>
      <c r="B99" s="98"/>
      <c r="C99" s="98"/>
      <c r="D99" s="99"/>
      <c r="E99" s="100">
        <f>SUM(E98:E98)</f>
        <v>15000</v>
      </c>
      <c r="F99" s="101"/>
      <c r="H99" s="102"/>
      <c r="I99" s="103"/>
    </row>
    <row r="100" spans="1:9" s="107" customFormat="1" ht="15" customHeight="1">
      <c r="A100" s="104"/>
      <c r="B100" s="104"/>
      <c r="C100" s="104"/>
      <c r="D100" s="104"/>
      <c r="E100" s="105"/>
      <c r="F100" s="106"/>
      <c r="H100" s="108"/>
      <c r="I100" s="108"/>
    </row>
    <row r="101" spans="1:9" ht="15" customHeight="1">
      <c r="A101" s="81" t="s">
        <v>104</v>
      </c>
      <c r="B101" s="81"/>
      <c r="C101" s="5"/>
      <c r="D101" s="67"/>
    </row>
    <row r="102" spans="1:9" ht="15" customHeight="1">
      <c r="A102" s="68" t="s">
        <v>30</v>
      </c>
      <c r="B102" s="82" t="s">
        <v>31</v>
      </c>
      <c r="C102" s="82"/>
      <c r="D102" s="82"/>
      <c r="E102" s="68" t="s">
        <v>32</v>
      </c>
      <c r="F102" s="68" t="s">
        <v>33</v>
      </c>
    </row>
    <row r="103" spans="1:9" ht="15" customHeight="1">
      <c r="A103" s="80"/>
      <c r="B103" s="109"/>
      <c r="C103" s="110"/>
      <c r="D103" s="110"/>
      <c r="E103" s="111"/>
      <c r="F103" s="112"/>
    </row>
    <row r="104" spans="1:9" ht="15" customHeight="1">
      <c r="A104" s="77" t="s">
        <v>22</v>
      </c>
      <c r="B104" s="78"/>
      <c r="C104" s="78"/>
      <c r="D104" s="79"/>
      <c r="E104" s="60">
        <f>SUM(E103:E103)</f>
        <v>0</v>
      </c>
      <c r="F104" s="61"/>
    </row>
    <row r="105" spans="1:9" ht="14.25" customHeight="1"/>
    <row r="106" spans="1:9" ht="14.25" customHeight="1">
      <c r="A106" s="19" t="s">
        <v>105</v>
      </c>
    </row>
    <row r="107" spans="1:9" ht="14.25" customHeight="1">
      <c r="A107" s="113"/>
    </row>
    <row r="108" spans="1:9" ht="24" customHeight="1">
      <c r="A108" s="21" t="s">
        <v>106</v>
      </c>
      <c r="B108" s="22" t="s">
        <v>10</v>
      </c>
      <c r="C108" s="22" t="s">
        <v>107</v>
      </c>
    </row>
    <row r="109" spans="1:9" ht="14.25" customHeight="1">
      <c r="A109" s="23" t="s">
        <v>108</v>
      </c>
      <c r="B109" s="24"/>
      <c r="C109" s="24">
        <v>0</v>
      </c>
    </row>
    <row r="110" spans="1:9" ht="14.25" customHeight="1">
      <c r="A110" s="25"/>
      <c r="B110" s="26"/>
      <c r="C110" s="26">
        <v>0</v>
      </c>
    </row>
    <row r="111" spans="1:9" ht="14.25" customHeight="1">
      <c r="A111" s="25" t="s">
        <v>109</v>
      </c>
      <c r="B111" s="26"/>
      <c r="C111" s="26"/>
    </row>
    <row r="112" spans="1:9" ht="14.25" customHeight="1">
      <c r="A112" s="32"/>
      <c r="B112" s="31"/>
      <c r="C112" s="31">
        <v>0</v>
      </c>
    </row>
    <row r="113" spans="1:6" ht="14.25" customHeight="1"/>
    <row r="114" spans="1:6" ht="14.25" customHeight="1">
      <c r="A114" s="19" t="s">
        <v>110</v>
      </c>
    </row>
    <row r="115" spans="1:6" s="39" customFormat="1" ht="14.25" customHeight="1">
      <c r="A115" s="114"/>
    </row>
    <row r="116" spans="1:6" ht="36.75" customHeight="1">
      <c r="A116" s="21" t="s">
        <v>111</v>
      </c>
      <c r="B116" s="22" t="s">
        <v>10</v>
      </c>
      <c r="C116" s="22" t="s">
        <v>11</v>
      </c>
      <c r="D116" s="22" t="s">
        <v>112</v>
      </c>
      <c r="E116" s="115" t="s">
        <v>113</v>
      </c>
      <c r="F116" s="22" t="s">
        <v>114</v>
      </c>
    </row>
    <row r="117" spans="1:6" ht="14.25" customHeight="1">
      <c r="A117" s="116" t="s">
        <v>115</v>
      </c>
      <c r="B117" s="117"/>
      <c r="C117" s="24">
        <v>0</v>
      </c>
      <c r="D117" s="24">
        <v>0</v>
      </c>
      <c r="E117" s="24">
        <v>0</v>
      </c>
      <c r="F117" s="118">
        <v>0</v>
      </c>
    </row>
    <row r="118" spans="1:6" ht="14.25" customHeight="1">
      <c r="A118" s="119"/>
      <c r="B118" s="30"/>
      <c r="C118" s="31"/>
      <c r="D118" s="31"/>
      <c r="E118" s="31">
        <v>0</v>
      </c>
      <c r="F118" s="120">
        <v>0</v>
      </c>
    </row>
    <row r="119" spans="1:6" ht="14.25" customHeight="1">
      <c r="A119" s="121"/>
      <c r="B119" s="122">
        <f>SUM(B118:B118)</f>
        <v>0</v>
      </c>
      <c r="C119" s="123"/>
      <c r="D119" s="123"/>
      <c r="E119" s="123"/>
      <c r="F119" s="123"/>
    </row>
    <row r="120" spans="1:6">
      <c r="A120" s="124"/>
      <c r="B120" s="125"/>
      <c r="C120" s="125">
        <v>0</v>
      </c>
      <c r="D120" s="125">
        <v>0</v>
      </c>
      <c r="E120" s="125">
        <v>0</v>
      </c>
      <c r="F120" s="125">
        <v>0</v>
      </c>
    </row>
    <row r="121" spans="1:6">
      <c r="A121" s="124"/>
      <c r="B121" s="125"/>
      <c r="C121" s="125"/>
      <c r="D121" s="125"/>
      <c r="E121" s="125"/>
      <c r="F121" s="125"/>
    </row>
    <row r="122" spans="1:6" ht="26.25" customHeight="1">
      <c r="A122" s="21" t="s">
        <v>116</v>
      </c>
      <c r="B122" s="22" t="s">
        <v>10</v>
      </c>
      <c r="C122" s="22" t="s">
        <v>11</v>
      </c>
      <c r="D122" s="22" t="s">
        <v>117</v>
      </c>
      <c r="E122" s="125"/>
      <c r="F122" s="125"/>
    </row>
    <row r="123" spans="1:6">
      <c r="A123" s="25" t="s">
        <v>118</v>
      </c>
      <c r="B123" s="26"/>
      <c r="C123" s="26">
        <v>0</v>
      </c>
      <c r="D123" s="26">
        <v>0</v>
      </c>
      <c r="E123" s="125"/>
      <c r="F123" s="125"/>
    </row>
    <row r="124" spans="1:6">
      <c r="A124" s="25"/>
      <c r="B124" s="26"/>
      <c r="C124" s="26">
        <v>0</v>
      </c>
      <c r="D124" s="26">
        <v>0</v>
      </c>
      <c r="E124" s="125"/>
      <c r="F124" s="125"/>
    </row>
    <row r="125" spans="1:6">
      <c r="A125" s="126"/>
      <c r="B125" s="127"/>
      <c r="C125" s="127">
        <v>0</v>
      </c>
      <c r="D125" s="127">
        <v>0</v>
      </c>
      <c r="E125" s="125"/>
      <c r="F125" s="125"/>
    </row>
    <row r="126" spans="1:6">
      <c r="A126" s="124"/>
      <c r="B126" s="125"/>
      <c r="C126" s="125"/>
      <c r="D126" s="125"/>
      <c r="E126" s="125"/>
      <c r="F126" s="125"/>
    </row>
    <row r="127" spans="1:6">
      <c r="A127" s="124"/>
      <c r="B127" s="125"/>
      <c r="C127" s="125"/>
      <c r="D127" s="125"/>
      <c r="E127" s="125"/>
      <c r="F127" s="125"/>
    </row>
    <row r="128" spans="1:6">
      <c r="A128" s="113"/>
    </row>
    <row r="129" spans="1:7">
      <c r="A129" s="19" t="s">
        <v>119</v>
      </c>
    </row>
    <row r="130" spans="1:7">
      <c r="A130" s="113"/>
    </row>
    <row r="131" spans="1:7" ht="24" customHeight="1">
      <c r="A131" s="128" t="s">
        <v>120</v>
      </c>
      <c r="B131" s="22" t="s">
        <v>121</v>
      </c>
      <c r="C131" s="78" t="s">
        <v>122</v>
      </c>
      <c r="D131" s="22" t="s">
        <v>123</v>
      </c>
      <c r="E131" s="22" t="s">
        <v>124</v>
      </c>
    </row>
    <row r="132" spans="1:7">
      <c r="A132" s="129" t="s">
        <v>125</v>
      </c>
      <c r="B132" s="41">
        <v>13408795.93</v>
      </c>
      <c r="C132" s="130">
        <v>13408795.93</v>
      </c>
      <c r="D132" s="131">
        <f>C132-B132</f>
        <v>0</v>
      </c>
      <c r="E132" s="41"/>
      <c r="G132" s="132"/>
    </row>
    <row r="133" spans="1:7">
      <c r="A133" s="129" t="s">
        <v>126</v>
      </c>
      <c r="B133" s="41">
        <v>43353638.109999999</v>
      </c>
      <c r="C133" s="130">
        <v>44262351.039999999</v>
      </c>
      <c r="D133" s="133">
        <f>C133-B133</f>
        <v>908712.9299999997</v>
      </c>
      <c r="E133" s="41"/>
      <c r="G133" s="132"/>
    </row>
    <row r="134" spans="1:7">
      <c r="A134" s="129" t="s">
        <v>127</v>
      </c>
      <c r="B134" s="41">
        <v>9945873.5600000005</v>
      </c>
      <c r="C134" s="130">
        <v>9945873.5600000005</v>
      </c>
      <c r="D134" s="133">
        <f>C134-B134</f>
        <v>0</v>
      </c>
      <c r="E134" s="41"/>
    </row>
    <row r="135" spans="1:7">
      <c r="A135" s="134" t="s">
        <v>128</v>
      </c>
      <c r="B135" s="135">
        <f>SUM(B132:B134)</f>
        <v>66708307.600000001</v>
      </c>
      <c r="C135" s="136">
        <f>SUM(C132:C134)</f>
        <v>67617020.530000001</v>
      </c>
      <c r="D135" s="137">
        <f>C135-B135</f>
        <v>908712.9299999997</v>
      </c>
      <c r="E135" s="41">
        <v>0</v>
      </c>
    </row>
    <row r="136" spans="1:7">
      <c r="A136" s="129" t="s">
        <v>129</v>
      </c>
      <c r="B136" s="133">
        <v>4583179.66</v>
      </c>
      <c r="C136" s="130">
        <v>4583179.66</v>
      </c>
      <c r="D136" s="133">
        <f>C136-B136</f>
        <v>0</v>
      </c>
      <c r="E136" s="41"/>
    </row>
    <row r="137" spans="1:7">
      <c r="A137" s="129" t="s">
        <v>130</v>
      </c>
      <c r="B137" s="133">
        <v>89292.97</v>
      </c>
      <c r="C137" s="130">
        <v>89292.97</v>
      </c>
      <c r="D137" s="133">
        <f t="shared" ref="D137:D155" si="0">C137-B137</f>
        <v>0</v>
      </c>
      <c r="E137" s="41"/>
    </row>
    <row r="138" spans="1:7">
      <c r="A138" s="129" t="s">
        <v>131</v>
      </c>
      <c r="B138" s="133">
        <v>8150527.5999999996</v>
      </c>
      <c r="C138" s="130">
        <v>8125473.5999999996</v>
      </c>
      <c r="D138" s="133">
        <f t="shared" si="0"/>
        <v>-25054</v>
      </c>
      <c r="E138" s="41"/>
    </row>
    <row r="139" spans="1:7">
      <c r="A139" s="129" t="s">
        <v>132</v>
      </c>
      <c r="B139" s="133">
        <v>1144316.26</v>
      </c>
      <c r="C139" s="130">
        <v>1139256.26</v>
      </c>
      <c r="D139" s="133">
        <f t="shared" si="0"/>
        <v>-5060</v>
      </c>
      <c r="E139" s="41"/>
    </row>
    <row r="140" spans="1:7">
      <c r="A140" s="129" t="s">
        <v>133</v>
      </c>
      <c r="B140" s="133">
        <v>1552078.27</v>
      </c>
      <c r="C140" s="130">
        <v>1549177.71</v>
      </c>
      <c r="D140" s="133">
        <f t="shared" si="0"/>
        <v>-2900.5600000000559</v>
      </c>
      <c r="E140" s="41"/>
    </row>
    <row r="141" spans="1:7">
      <c r="A141" s="129" t="s">
        <v>134</v>
      </c>
      <c r="B141" s="133">
        <v>86500</v>
      </c>
      <c r="C141" s="130">
        <v>86500</v>
      </c>
      <c r="D141" s="133">
        <f t="shared" si="0"/>
        <v>0</v>
      </c>
      <c r="E141" s="41"/>
    </row>
    <row r="142" spans="1:7" ht="15">
      <c r="A142" s="129" t="s">
        <v>135</v>
      </c>
      <c r="B142" s="133">
        <v>229029.34</v>
      </c>
      <c r="C142" s="28">
        <v>229029.34</v>
      </c>
      <c r="D142" s="133">
        <f t="shared" si="0"/>
        <v>0</v>
      </c>
      <c r="E142" s="41"/>
    </row>
    <row r="143" spans="1:7">
      <c r="A143" s="129" t="s">
        <v>136</v>
      </c>
      <c r="B143" s="133">
        <v>3640524.32</v>
      </c>
      <c r="C143" s="130">
        <v>3640524.32</v>
      </c>
      <c r="D143" s="133">
        <f t="shared" si="0"/>
        <v>0</v>
      </c>
      <c r="E143" s="41"/>
    </row>
    <row r="144" spans="1:7" ht="15">
      <c r="A144" s="129" t="s">
        <v>137</v>
      </c>
      <c r="B144" s="133">
        <v>1735595.29</v>
      </c>
      <c r="C144" s="28">
        <v>1735595.29</v>
      </c>
      <c r="D144" s="133">
        <f t="shared" si="0"/>
        <v>0</v>
      </c>
      <c r="E144" s="41"/>
    </row>
    <row r="145" spans="1:7">
      <c r="A145" s="129" t="s">
        <v>138</v>
      </c>
      <c r="B145" s="133">
        <v>157707.22</v>
      </c>
      <c r="C145" s="130">
        <v>157707.22</v>
      </c>
      <c r="D145" s="133">
        <f t="shared" si="0"/>
        <v>0</v>
      </c>
      <c r="E145" s="41"/>
    </row>
    <row r="146" spans="1:7">
      <c r="A146" s="129" t="s">
        <v>139</v>
      </c>
      <c r="B146" s="133">
        <v>1511580.38</v>
      </c>
      <c r="C146" s="130">
        <v>2027639.38</v>
      </c>
      <c r="D146" s="133">
        <f t="shared" si="0"/>
        <v>516059</v>
      </c>
      <c r="E146" s="41"/>
    </row>
    <row r="147" spans="1:7">
      <c r="A147" s="129" t="s">
        <v>140</v>
      </c>
      <c r="B147" s="133">
        <v>169000</v>
      </c>
      <c r="C147" s="130">
        <v>169000</v>
      </c>
      <c r="D147" s="133">
        <f t="shared" si="0"/>
        <v>0</v>
      </c>
      <c r="E147" s="41"/>
    </row>
    <row r="148" spans="1:7">
      <c r="A148" s="129" t="s">
        <v>141</v>
      </c>
      <c r="B148" s="133">
        <v>16450</v>
      </c>
      <c r="C148" s="130">
        <v>16450</v>
      </c>
      <c r="D148" s="133">
        <f t="shared" si="0"/>
        <v>0</v>
      </c>
      <c r="E148" s="41"/>
    </row>
    <row r="149" spans="1:7">
      <c r="A149" s="129" t="s">
        <v>142</v>
      </c>
      <c r="B149" s="133">
        <v>760117.84</v>
      </c>
      <c r="C149" s="130">
        <v>760117.84</v>
      </c>
      <c r="D149" s="133">
        <f t="shared" si="0"/>
        <v>0</v>
      </c>
      <c r="E149" s="41"/>
    </row>
    <row r="150" spans="1:7">
      <c r="A150" s="129" t="s">
        <v>143</v>
      </c>
      <c r="B150" s="133">
        <v>440458</v>
      </c>
      <c r="C150" s="130">
        <v>440458</v>
      </c>
      <c r="D150" s="133">
        <f t="shared" si="0"/>
        <v>0</v>
      </c>
      <c r="E150" s="41"/>
    </row>
    <row r="151" spans="1:7">
      <c r="A151" s="129" t="s">
        <v>144</v>
      </c>
      <c r="B151" s="133">
        <v>1011910.52</v>
      </c>
      <c r="C151" s="130">
        <v>1011910.52</v>
      </c>
      <c r="D151" s="133">
        <f t="shared" si="0"/>
        <v>0</v>
      </c>
      <c r="E151" s="41"/>
    </row>
    <row r="152" spans="1:7">
      <c r="A152" s="129" t="s">
        <v>145</v>
      </c>
      <c r="B152" s="133">
        <v>270788.40999999997</v>
      </c>
      <c r="C152" s="130">
        <v>270788.40999999997</v>
      </c>
      <c r="D152" s="133">
        <f t="shared" si="0"/>
        <v>0</v>
      </c>
      <c r="E152" s="41"/>
    </row>
    <row r="153" spans="1:7">
      <c r="A153" s="129" t="s">
        <v>146</v>
      </c>
      <c r="B153" s="133">
        <v>3799998.39</v>
      </c>
      <c r="C153" s="130">
        <v>3799998.39</v>
      </c>
      <c r="D153" s="133">
        <f t="shared" si="0"/>
        <v>0</v>
      </c>
      <c r="E153" s="41"/>
    </row>
    <row r="154" spans="1:7">
      <c r="A154" s="129" t="s">
        <v>147</v>
      </c>
      <c r="B154" s="133">
        <v>7788468.1299999999</v>
      </c>
      <c r="C154" s="130">
        <v>7788468.1299999999</v>
      </c>
      <c r="D154" s="133">
        <f t="shared" si="0"/>
        <v>0</v>
      </c>
      <c r="E154" s="41"/>
    </row>
    <row r="155" spans="1:7">
      <c r="A155" s="129" t="s">
        <v>148</v>
      </c>
      <c r="B155" s="133">
        <v>358580.87</v>
      </c>
      <c r="C155" s="130">
        <v>358580.87</v>
      </c>
      <c r="D155" s="133">
        <f t="shared" si="0"/>
        <v>0</v>
      </c>
      <c r="E155" s="41"/>
    </row>
    <row r="156" spans="1:7">
      <c r="A156" s="134" t="s">
        <v>149</v>
      </c>
      <c r="B156" s="135">
        <f>SUM(B136:B155)</f>
        <v>37496103.469999991</v>
      </c>
      <c r="C156" s="138">
        <f>SUM(C136:C155)</f>
        <v>37979147.909999996</v>
      </c>
      <c r="D156" s="137">
        <f>C156-B156</f>
        <v>483044.44000000507</v>
      </c>
      <c r="E156" s="41">
        <v>0</v>
      </c>
      <c r="G156" s="139"/>
    </row>
    <row r="157" spans="1:7">
      <c r="A157" s="129" t="s">
        <v>150</v>
      </c>
      <c r="B157" s="131">
        <v>-391089.87</v>
      </c>
      <c r="C157" s="34">
        <v>-391089.87</v>
      </c>
      <c r="D157" s="133">
        <f>C157-B157</f>
        <v>0</v>
      </c>
      <c r="E157" s="41"/>
      <c r="G157" s="139"/>
    </row>
    <row r="158" spans="1:7">
      <c r="A158" s="129" t="s">
        <v>151</v>
      </c>
      <c r="B158" s="140">
        <v>-2171132.7999999998</v>
      </c>
      <c r="C158" s="130">
        <v>-2171132.7999999998</v>
      </c>
      <c r="D158" s="133">
        <f t="shared" ref="D158:D176" si="1">C158-B158</f>
        <v>0</v>
      </c>
      <c r="E158" s="41"/>
    </row>
    <row r="159" spans="1:7">
      <c r="A159" s="129" t="s">
        <v>152</v>
      </c>
      <c r="B159" s="140">
        <v>-49419.6</v>
      </c>
      <c r="C159" s="130">
        <v>-49419.6</v>
      </c>
      <c r="D159" s="133">
        <f t="shared" si="1"/>
        <v>0</v>
      </c>
      <c r="E159" s="41"/>
    </row>
    <row r="160" spans="1:7">
      <c r="A160" s="129" t="s">
        <v>153</v>
      </c>
      <c r="B160" s="140">
        <v>-6496453.8200000003</v>
      </c>
      <c r="C160" s="130">
        <v>-6496453.8200000003</v>
      </c>
      <c r="D160" s="133">
        <f t="shared" si="1"/>
        <v>0</v>
      </c>
      <c r="E160" s="41"/>
    </row>
    <row r="161" spans="1:5">
      <c r="A161" s="129" t="s">
        <v>154</v>
      </c>
      <c r="B161" s="140">
        <v>-366788.5</v>
      </c>
      <c r="C161" s="130">
        <v>-366788.5</v>
      </c>
      <c r="D161" s="133">
        <f t="shared" si="1"/>
        <v>0</v>
      </c>
      <c r="E161" s="41"/>
    </row>
    <row r="162" spans="1:5">
      <c r="A162" s="129" t="s">
        <v>155</v>
      </c>
      <c r="B162" s="140">
        <v>-634447.07999999996</v>
      </c>
      <c r="C162" s="130">
        <v>-634447.07999999996</v>
      </c>
      <c r="D162" s="133">
        <f t="shared" si="1"/>
        <v>0</v>
      </c>
      <c r="E162" s="41"/>
    </row>
    <row r="163" spans="1:5">
      <c r="A163" s="129" t="s">
        <v>156</v>
      </c>
      <c r="B163" s="140">
        <v>-30275</v>
      </c>
      <c r="C163" s="130">
        <v>-30275</v>
      </c>
      <c r="D163" s="133">
        <f t="shared" si="1"/>
        <v>0</v>
      </c>
      <c r="E163" s="41"/>
    </row>
    <row r="164" spans="1:5">
      <c r="A164" s="129" t="s">
        <v>157</v>
      </c>
      <c r="B164" s="140">
        <v>-84367.67</v>
      </c>
      <c r="C164" s="130">
        <v>-84367.67</v>
      </c>
      <c r="D164" s="133">
        <f t="shared" si="1"/>
        <v>0</v>
      </c>
      <c r="E164" s="41"/>
    </row>
    <row r="165" spans="1:5">
      <c r="A165" s="129" t="s">
        <v>158</v>
      </c>
      <c r="B165" s="140">
        <v>-1700807.82</v>
      </c>
      <c r="C165" s="130">
        <v>-1700807.82</v>
      </c>
      <c r="D165" s="133">
        <f t="shared" si="1"/>
        <v>0</v>
      </c>
      <c r="E165" s="41"/>
    </row>
    <row r="166" spans="1:5">
      <c r="A166" s="129" t="s">
        <v>159</v>
      </c>
      <c r="B166" s="140">
        <v>-691769.72</v>
      </c>
      <c r="C166" s="130">
        <v>-691769.72</v>
      </c>
      <c r="D166" s="133">
        <f t="shared" si="1"/>
        <v>0</v>
      </c>
      <c r="E166" s="41"/>
    </row>
    <row r="167" spans="1:5">
      <c r="A167" s="129" t="s">
        <v>160</v>
      </c>
      <c r="B167" s="140">
        <v>-151939.70000000001</v>
      </c>
      <c r="C167" s="130">
        <v>-151939.70000000001</v>
      </c>
      <c r="D167" s="133">
        <f t="shared" si="1"/>
        <v>0</v>
      </c>
      <c r="E167" s="41"/>
    </row>
    <row r="168" spans="1:5">
      <c r="A168" s="129" t="s">
        <v>161</v>
      </c>
      <c r="B168" s="140">
        <v>-1672643.92</v>
      </c>
      <c r="C168" s="130">
        <v>-1672643.92</v>
      </c>
      <c r="D168" s="133">
        <f t="shared" si="1"/>
        <v>0</v>
      </c>
      <c r="E168" s="41"/>
    </row>
    <row r="169" spans="1:5">
      <c r="A169" s="129" t="s">
        <v>162</v>
      </c>
      <c r="B169" s="140">
        <v>-16450</v>
      </c>
      <c r="C169" s="130">
        <v>-16450</v>
      </c>
      <c r="D169" s="133">
        <f t="shared" si="1"/>
        <v>0</v>
      </c>
      <c r="E169" s="41"/>
    </row>
    <row r="170" spans="1:5">
      <c r="A170" s="129" t="s">
        <v>163</v>
      </c>
      <c r="B170" s="140">
        <v>-422018.88</v>
      </c>
      <c r="C170" s="130">
        <v>-422018.88</v>
      </c>
      <c r="D170" s="133">
        <f t="shared" si="1"/>
        <v>0</v>
      </c>
      <c r="E170" s="41"/>
    </row>
    <row r="171" spans="1:5">
      <c r="A171" s="129" t="s">
        <v>164</v>
      </c>
      <c r="B171" s="140">
        <v>-264564.8</v>
      </c>
      <c r="C171" s="130">
        <v>-264564.8</v>
      </c>
      <c r="D171" s="133">
        <f t="shared" si="1"/>
        <v>0</v>
      </c>
      <c r="E171" s="41"/>
    </row>
    <row r="172" spans="1:5">
      <c r="A172" s="129" t="s">
        <v>165</v>
      </c>
      <c r="B172" s="140">
        <v>-281347.87</v>
      </c>
      <c r="C172" s="130">
        <v>-281347.87</v>
      </c>
      <c r="D172" s="133">
        <f t="shared" si="1"/>
        <v>0</v>
      </c>
      <c r="E172" s="41"/>
    </row>
    <row r="173" spans="1:5">
      <c r="A173" s="129" t="s">
        <v>166</v>
      </c>
      <c r="B173" s="140">
        <v>-117403.29</v>
      </c>
      <c r="C173" s="130">
        <v>-117403.29</v>
      </c>
      <c r="D173" s="133">
        <f t="shared" si="1"/>
        <v>0</v>
      </c>
      <c r="E173" s="41"/>
    </row>
    <row r="174" spans="1:5">
      <c r="A174" s="129" t="s">
        <v>167</v>
      </c>
      <c r="B174" s="140">
        <v>-428247.23</v>
      </c>
      <c r="C174" s="130">
        <v>-428247.23</v>
      </c>
      <c r="D174" s="133">
        <f t="shared" si="1"/>
        <v>0</v>
      </c>
      <c r="E174" s="41"/>
    </row>
    <row r="175" spans="1:5">
      <c r="A175" s="129" t="s">
        <v>168</v>
      </c>
      <c r="B175" s="140">
        <v>-3242737.83</v>
      </c>
      <c r="C175" s="130">
        <v>-3242737.83</v>
      </c>
      <c r="D175" s="133">
        <f t="shared" si="1"/>
        <v>0</v>
      </c>
      <c r="E175" s="41"/>
    </row>
    <row r="176" spans="1:5">
      <c r="A176" s="129" t="s">
        <v>169</v>
      </c>
      <c r="B176" s="140">
        <v>-115246.73</v>
      </c>
      <c r="C176" s="130">
        <v>-115246.73</v>
      </c>
      <c r="D176" s="133">
        <f t="shared" si="1"/>
        <v>0</v>
      </c>
      <c r="E176" s="41"/>
    </row>
    <row r="177" spans="1:8">
      <c r="A177" s="134" t="s">
        <v>170</v>
      </c>
      <c r="B177" s="141">
        <f>SUM(B157:B176)</f>
        <v>-19329152.129999999</v>
      </c>
      <c r="C177" s="136">
        <f>SUM(C157:C176)</f>
        <v>-19329152.129999999</v>
      </c>
      <c r="D177" s="142">
        <f>SUM(D157:D176)</f>
        <v>0</v>
      </c>
      <c r="E177" s="41">
        <v>0</v>
      </c>
    </row>
    <row r="178" spans="1:8" ht="14.25" customHeight="1">
      <c r="A178" s="128" t="s">
        <v>22</v>
      </c>
      <c r="B178" s="33">
        <f>B135+B156+B177</f>
        <v>84875258.939999998</v>
      </c>
      <c r="C178" s="143">
        <f>C135+C156+C177</f>
        <v>86267016.310000002</v>
      </c>
      <c r="D178" s="33">
        <f>D135+D156+D177</f>
        <v>1391757.3700000048</v>
      </c>
      <c r="E178" s="33">
        <f>SUM(E133:E176)</f>
        <v>0</v>
      </c>
      <c r="H178" s="144"/>
    </row>
    <row r="180" spans="1:8" ht="21.75" customHeight="1">
      <c r="A180" s="21" t="s">
        <v>171</v>
      </c>
      <c r="B180" s="22" t="s">
        <v>121</v>
      </c>
      <c r="C180" s="22" t="s">
        <v>122</v>
      </c>
      <c r="D180" s="22" t="s">
        <v>123</v>
      </c>
      <c r="E180" s="22" t="s">
        <v>124</v>
      </c>
    </row>
    <row r="181" spans="1:8">
      <c r="A181" s="23" t="s">
        <v>172</v>
      </c>
      <c r="B181" s="24"/>
      <c r="C181" s="24"/>
      <c r="D181" s="24"/>
      <c r="E181" s="24"/>
    </row>
    <row r="182" spans="1:8">
      <c r="A182" s="40" t="s">
        <v>173</v>
      </c>
      <c r="B182" s="41">
        <v>104773.57</v>
      </c>
      <c r="C182" s="130">
        <v>117719.67999999999</v>
      </c>
      <c r="D182" s="133">
        <f>C182-B182</f>
        <v>12946.109999999986</v>
      </c>
      <c r="E182" s="26"/>
    </row>
    <row r="183" spans="1:8">
      <c r="A183" s="40" t="s">
        <v>174</v>
      </c>
      <c r="B183" s="41">
        <v>-104773.57</v>
      </c>
      <c r="C183" s="130">
        <v>-117719.67999999999</v>
      </c>
      <c r="D183" s="133">
        <f>C183-B183</f>
        <v>-12946.109999999986</v>
      </c>
      <c r="E183" s="26"/>
    </row>
    <row r="184" spans="1:8">
      <c r="A184" s="25" t="s">
        <v>175</v>
      </c>
      <c r="B184" s="26"/>
      <c r="C184" s="26"/>
      <c r="D184" s="26"/>
      <c r="E184" s="26"/>
    </row>
    <row r="185" spans="1:8">
      <c r="A185" s="25" t="s">
        <v>170</v>
      </c>
      <c r="B185" s="26"/>
      <c r="C185" s="26"/>
      <c r="D185" s="26"/>
      <c r="E185" s="26"/>
    </row>
    <row r="186" spans="1:8">
      <c r="A186" s="32"/>
      <c r="B186" s="31"/>
      <c r="C186" s="31"/>
      <c r="D186" s="31"/>
      <c r="E186" s="31"/>
    </row>
    <row r="187" spans="1:8" ht="14.25" customHeight="1">
      <c r="A187" s="128" t="s">
        <v>22</v>
      </c>
      <c r="B187" s="33">
        <f>SUM(B181:B186)</f>
        <v>0</v>
      </c>
      <c r="C187" s="33">
        <f>SUM(C181:C186)</f>
        <v>0</v>
      </c>
      <c r="D187" s="33">
        <f>SUM(D181:D186)</f>
        <v>0</v>
      </c>
      <c r="E187" s="33">
        <f>SUM(E181:E186)</f>
        <v>0</v>
      </c>
    </row>
    <row r="189" spans="1:8" ht="27" customHeight="1">
      <c r="A189" s="21" t="s">
        <v>176</v>
      </c>
      <c r="B189" s="22" t="s">
        <v>10</v>
      </c>
      <c r="D189" s="144"/>
    </row>
    <row r="190" spans="1:8">
      <c r="A190" s="23" t="s">
        <v>177</v>
      </c>
      <c r="B190" s="24"/>
    </row>
    <row r="191" spans="1:8">
      <c r="A191" s="40" t="s">
        <v>178</v>
      </c>
      <c r="B191" s="26"/>
    </row>
    <row r="192" spans="1:8">
      <c r="A192" s="32"/>
      <c r="B192" s="31"/>
    </row>
    <row r="195" spans="1:5" ht="22.5" customHeight="1">
      <c r="A195" s="145" t="s">
        <v>179</v>
      </c>
      <c r="B195" s="146" t="s">
        <v>10</v>
      </c>
      <c r="C195" s="147" t="s">
        <v>180</v>
      </c>
    </row>
    <row r="196" spans="1:5">
      <c r="A196" s="148"/>
      <c r="B196" s="149"/>
      <c r="C196" s="150"/>
    </row>
    <row r="197" spans="1:5">
      <c r="A197" s="151"/>
      <c r="B197" s="152"/>
      <c r="C197" s="152"/>
    </row>
    <row r="198" spans="1:5">
      <c r="A198" s="153"/>
      <c r="B198" s="154"/>
      <c r="C198" s="154"/>
    </row>
    <row r="201" spans="1:5">
      <c r="A201" s="15" t="s">
        <v>181</v>
      </c>
    </row>
    <row r="203" spans="1:5" ht="20.25" customHeight="1">
      <c r="A203" s="145" t="s">
        <v>182</v>
      </c>
      <c r="B203" s="146" t="s">
        <v>10</v>
      </c>
      <c r="C203" s="22" t="s">
        <v>35</v>
      </c>
      <c r="D203" s="22" t="s">
        <v>36</v>
      </c>
      <c r="E203" s="22" t="s">
        <v>37</v>
      </c>
    </row>
    <row r="204" spans="1:5">
      <c r="A204" s="116" t="s">
        <v>183</v>
      </c>
      <c r="B204" s="155"/>
      <c r="C204" s="156"/>
      <c r="D204" s="155"/>
      <c r="E204" s="155"/>
    </row>
    <row r="205" spans="1:5">
      <c r="A205" s="129" t="s">
        <v>184</v>
      </c>
      <c r="B205" s="41">
        <v>0.47</v>
      </c>
      <c r="C205" s="41">
        <v>0.47</v>
      </c>
      <c r="D205" s="41"/>
      <c r="E205" s="41"/>
    </row>
    <row r="206" spans="1:5">
      <c r="A206" s="129" t="s">
        <v>185</v>
      </c>
      <c r="B206" s="41">
        <v>159118.81</v>
      </c>
      <c r="C206" s="41">
        <v>159118.81</v>
      </c>
      <c r="D206" s="41"/>
      <c r="E206" s="41"/>
    </row>
    <row r="207" spans="1:5">
      <c r="A207" s="129" t="s">
        <v>186</v>
      </c>
      <c r="B207" s="41">
        <v>323.39999999999998</v>
      </c>
      <c r="C207" s="41">
        <v>323.39999999999998</v>
      </c>
      <c r="D207" s="41"/>
      <c r="E207" s="41"/>
    </row>
    <row r="208" spans="1:5">
      <c r="A208" s="129" t="s">
        <v>187</v>
      </c>
      <c r="B208" s="41">
        <v>324618.31</v>
      </c>
      <c r="C208" s="41">
        <v>324618.31</v>
      </c>
      <c r="D208" s="41"/>
      <c r="E208" s="41"/>
    </row>
    <row r="209" spans="1:6">
      <c r="A209" s="129" t="s">
        <v>188</v>
      </c>
      <c r="B209" s="41">
        <v>140555.06</v>
      </c>
      <c r="C209" s="41">
        <v>140555.06</v>
      </c>
      <c r="D209" s="41"/>
      <c r="E209" s="41"/>
    </row>
    <row r="210" spans="1:6">
      <c r="A210" s="129" t="s">
        <v>189</v>
      </c>
      <c r="B210" s="41">
        <v>32465.68</v>
      </c>
      <c r="C210" s="41">
        <v>32465.68</v>
      </c>
      <c r="D210" s="41"/>
      <c r="E210" s="41"/>
    </row>
    <row r="211" spans="1:6">
      <c r="A211" s="129" t="s">
        <v>190</v>
      </c>
      <c r="B211" s="41">
        <v>97523.58</v>
      </c>
      <c r="C211" s="41">
        <v>97523.58</v>
      </c>
      <c r="D211" s="41"/>
      <c r="E211" s="41"/>
    </row>
    <row r="212" spans="1:6">
      <c r="A212" s="129" t="s">
        <v>191</v>
      </c>
      <c r="B212" s="41">
        <v>68440</v>
      </c>
      <c r="C212" s="41">
        <v>68440</v>
      </c>
      <c r="D212" s="41"/>
      <c r="E212" s="41"/>
    </row>
    <row r="213" spans="1:6">
      <c r="A213" s="129" t="s">
        <v>192</v>
      </c>
      <c r="B213" s="41">
        <v>407007.91</v>
      </c>
      <c r="C213" s="41">
        <v>407007.91</v>
      </c>
      <c r="D213" s="41"/>
      <c r="E213" s="41"/>
    </row>
    <row r="214" spans="1:6">
      <c r="A214" s="129" t="s">
        <v>193</v>
      </c>
      <c r="B214" s="41">
        <v>45016.23</v>
      </c>
      <c r="C214" s="41">
        <v>45016.23</v>
      </c>
      <c r="D214" s="41"/>
      <c r="E214" s="41"/>
    </row>
    <row r="215" spans="1:6">
      <c r="A215" s="129" t="s">
        <v>194</v>
      </c>
      <c r="B215" s="41">
        <v>1853.41</v>
      </c>
      <c r="C215" s="41">
        <v>1853.41</v>
      </c>
      <c r="D215" s="41"/>
      <c r="E215" s="41"/>
    </row>
    <row r="216" spans="1:6">
      <c r="A216" s="129" t="s">
        <v>195</v>
      </c>
      <c r="B216" s="41">
        <v>25130.82</v>
      </c>
      <c r="C216" s="41">
        <v>25130.82</v>
      </c>
      <c r="D216" s="41"/>
      <c r="E216" s="41"/>
    </row>
    <row r="217" spans="1:6">
      <c r="A217" s="129" t="s">
        <v>196</v>
      </c>
      <c r="B217" s="41">
        <v>245.51</v>
      </c>
      <c r="C217" s="41">
        <v>245.51</v>
      </c>
      <c r="D217" s="41"/>
      <c r="E217" s="41"/>
    </row>
    <row r="218" spans="1:6" ht="14.25" customHeight="1">
      <c r="A218" s="21" t="s">
        <v>22</v>
      </c>
      <c r="B218" s="33">
        <f>SUM(B205:B217)</f>
        <v>1302299.19</v>
      </c>
      <c r="C218" s="33">
        <f>SUM(C205:C217)</f>
        <v>1302299.19</v>
      </c>
      <c r="D218" s="33">
        <f>SUM(D204:D216)</f>
        <v>0</v>
      </c>
      <c r="E218" s="33">
        <f>SUM(E175:E216)</f>
        <v>0</v>
      </c>
    </row>
    <row r="221" spans="1:6">
      <c r="A221" s="157" t="s">
        <v>197</v>
      </c>
      <c r="B221" s="157"/>
      <c r="C221" s="5"/>
      <c r="D221" s="67"/>
    </row>
    <row r="222" spans="1:6">
      <c r="A222" s="43" t="s">
        <v>30</v>
      </c>
      <c r="B222" s="44" t="s">
        <v>31</v>
      </c>
      <c r="C222" s="45"/>
      <c r="D222" s="46"/>
      <c r="E222" s="48" t="s">
        <v>32</v>
      </c>
      <c r="F222" s="68" t="s">
        <v>33</v>
      </c>
    </row>
    <row r="223" spans="1:6">
      <c r="A223" s="74"/>
      <c r="B223" s="158"/>
      <c r="C223" s="75"/>
      <c r="D223" s="76"/>
      <c r="E223" s="159"/>
      <c r="F223" s="160"/>
    </row>
    <row r="224" spans="1:6">
      <c r="A224" s="77" t="s">
        <v>22</v>
      </c>
      <c r="B224" s="78"/>
      <c r="C224" s="78"/>
      <c r="D224" s="79"/>
      <c r="E224" s="161">
        <f>SUM(E223:E223)</f>
        <v>0</v>
      </c>
      <c r="F224" s="61"/>
    </row>
    <row r="225" spans="1:7">
      <c r="E225" s="144"/>
    </row>
    <row r="226" spans="1:7">
      <c r="A226" s="157" t="s">
        <v>198</v>
      </c>
      <c r="B226" s="157"/>
      <c r="C226" s="5"/>
      <c r="D226" s="67"/>
    </row>
    <row r="227" spans="1:7">
      <c r="A227" s="43" t="s">
        <v>30</v>
      </c>
      <c r="B227" s="44" t="s">
        <v>31</v>
      </c>
      <c r="C227" s="45"/>
      <c r="D227" s="46"/>
      <c r="E227" s="48" t="s">
        <v>32</v>
      </c>
      <c r="F227" s="68" t="s">
        <v>33</v>
      </c>
      <c r="G227" s="56"/>
    </row>
    <row r="228" spans="1:7">
      <c r="A228" s="80"/>
      <c r="B228" s="90"/>
      <c r="C228" s="91"/>
      <c r="D228" s="92"/>
      <c r="E228" s="159"/>
      <c r="F228" s="160"/>
      <c r="G228" s="56"/>
    </row>
    <row r="229" spans="1:7">
      <c r="A229" s="77" t="s">
        <v>22</v>
      </c>
      <c r="B229" s="78"/>
      <c r="C229" s="78"/>
      <c r="D229" s="79"/>
      <c r="E229" s="60">
        <f>SUM(E228)</f>
        <v>0</v>
      </c>
      <c r="F229" s="61"/>
      <c r="G229" s="56"/>
    </row>
    <row r="231" spans="1:7">
      <c r="A231" s="157" t="s">
        <v>199</v>
      </c>
      <c r="B231" s="157"/>
      <c r="C231" s="5"/>
      <c r="D231" s="67"/>
    </row>
    <row r="232" spans="1:7">
      <c r="A232" s="43" t="s">
        <v>30</v>
      </c>
      <c r="B232" s="44" t="s">
        <v>31</v>
      </c>
      <c r="C232" s="45"/>
      <c r="D232" s="46"/>
      <c r="E232" s="48" t="s">
        <v>32</v>
      </c>
      <c r="F232" s="68" t="s">
        <v>33</v>
      </c>
    </row>
    <row r="233" spans="1:7" s="11" customFormat="1">
      <c r="A233" s="74" t="s">
        <v>200</v>
      </c>
      <c r="B233" s="80" t="s">
        <v>201</v>
      </c>
      <c r="C233" s="83"/>
      <c r="D233" s="162"/>
      <c r="E233" s="54">
        <v>53.51</v>
      </c>
      <c r="F233" s="163">
        <v>43709</v>
      </c>
    </row>
    <row r="234" spans="1:7" s="11" customFormat="1">
      <c r="A234" s="74" t="s">
        <v>202</v>
      </c>
      <c r="B234" s="80" t="s">
        <v>203</v>
      </c>
      <c r="C234" s="83"/>
      <c r="D234" s="162"/>
      <c r="E234" s="54">
        <v>192</v>
      </c>
      <c r="F234" s="164">
        <v>43709</v>
      </c>
    </row>
    <row r="235" spans="1:7">
      <c r="A235" s="77" t="s">
        <v>22</v>
      </c>
      <c r="B235" s="78"/>
      <c r="C235" s="78"/>
      <c r="D235" s="79"/>
      <c r="E235" s="60">
        <f>SUM(E233:E234)</f>
        <v>245.51</v>
      </c>
      <c r="F235" s="61"/>
    </row>
    <row r="237" spans="1:7" ht="20.25" customHeight="1">
      <c r="A237" s="145" t="s">
        <v>204</v>
      </c>
      <c r="B237" s="146" t="s">
        <v>10</v>
      </c>
      <c r="C237" s="22" t="s">
        <v>205</v>
      </c>
      <c r="D237" s="22" t="s">
        <v>180</v>
      </c>
    </row>
    <row r="238" spans="1:7">
      <c r="A238" s="116" t="s">
        <v>206</v>
      </c>
      <c r="B238" s="165"/>
      <c r="C238" s="166"/>
      <c r="D238" s="167"/>
    </row>
    <row r="239" spans="1:7">
      <c r="A239" s="168"/>
      <c r="B239" s="169"/>
      <c r="C239" s="170"/>
      <c r="D239" s="171"/>
    </row>
    <row r="242" spans="1:6" ht="27.75" customHeight="1">
      <c r="A242" s="145" t="s">
        <v>207</v>
      </c>
      <c r="B242" s="146" t="s">
        <v>10</v>
      </c>
      <c r="C242" s="22" t="s">
        <v>205</v>
      </c>
      <c r="D242" s="22" t="s">
        <v>180</v>
      </c>
    </row>
    <row r="243" spans="1:6">
      <c r="A243" s="116" t="s">
        <v>208</v>
      </c>
      <c r="B243" s="165"/>
      <c r="C243" s="166"/>
      <c r="D243" s="167"/>
    </row>
    <row r="244" spans="1:6">
      <c r="A244" s="168" t="s">
        <v>209</v>
      </c>
      <c r="B244" s="172">
        <v>8500</v>
      </c>
      <c r="C244" s="170"/>
      <c r="D244" s="171"/>
    </row>
    <row r="245" spans="1:6">
      <c r="A245" s="21" t="s">
        <v>22</v>
      </c>
      <c r="B245" s="33">
        <f>SUM(B243:B244)</f>
        <v>8500</v>
      </c>
      <c r="C245" s="33"/>
    </row>
    <row r="247" spans="1:6">
      <c r="A247" s="157" t="s">
        <v>210</v>
      </c>
      <c r="B247" s="157"/>
      <c r="C247" s="5"/>
      <c r="D247" s="67"/>
    </row>
    <row r="248" spans="1:6">
      <c r="A248" s="43" t="s">
        <v>30</v>
      </c>
      <c r="B248" s="173" t="s">
        <v>31</v>
      </c>
      <c r="C248" s="174"/>
      <c r="D248" s="175"/>
      <c r="E248" s="176" t="s">
        <v>32</v>
      </c>
      <c r="F248" s="68" t="s">
        <v>33</v>
      </c>
    </row>
    <row r="249" spans="1:6">
      <c r="A249" s="80" t="s">
        <v>211</v>
      </c>
      <c r="B249" s="177" t="s">
        <v>212</v>
      </c>
      <c r="C249" s="178"/>
      <c r="D249" s="179"/>
      <c r="E249" s="180">
        <v>4000</v>
      </c>
      <c r="F249" s="112" t="s">
        <v>213</v>
      </c>
    </row>
    <row r="250" spans="1:6">
      <c r="A250" s="80" t="s">
        <v>214</v>
      </c>
      <c r="B250" s="95" t="s">
        <v>215</v>
      </c>
      <c r="C250" s="96"/>
      <c r="D250" s="96"/>
      <c r="E250" s="97">
        <v>4500</v>
      </c>
      <c r="F250" s="112" t="s">
        <v>216</v>
      </c>
    </row>
    <row r="251" spans="1:6">
      <c r="A251" s="77" t="s">
        <v>22</v>
      </c>
      <c r="B251" s="98"/>
      <c r="C251" s="98"/>
      <c r="D251" s="99"/>
      <c r="E251" s="100">
        <f>SUM(E249:E250)</f>
        <v>8500</v>
      </c>
      <c r="F251" s="61"/>
    </row>
    <row r="254" spans="1:6" ht="24" customHeight="1">
      <c r="A254" s="145" t="s">
        <v>217</v>
      </c>
      <c r="B254" s="146" t="s">
        <v>10</v>
      </c>
      <c r="C254" s="22" t="s">
        <v>205</v>
      </c>
      <c r="D254" s="22" t="s">
        <v>180</v>
      </c>
    </row>
    <row r="255" spans="1:6">
      <c r="A255" s="116" t="s">
        <v>218</v>
      </c>
      <c r="B255" s="165"/>
      <c r="C255" s="166"/>
      <c r="D255" s="167"/>
    </row>
    <row r="256" spans="1:6">
      <c r="A256" s="168"/>
      <c r="B256" s="169"/>
      <c r="C256" s="170"/>
      <c r="D256" s="171"/>
    </row>
    <row r="257" spans="1:4" ht="9" customHeight="1"/>
    <row r="258" spans="1:4" ht="24" customHeight="1">
      <c r="A258" s="145" t="s">
        <v>219</v>
      </c>
      <c r="B258" s="146" t="s">
        <v>10</v>
      </c>
      <c r="C258" s="181" t="s">
        <v>205</v>
      </c>
      <c r="D258" s="181" t="s">
        <v>112</v>
      </c>
    </row>
    <row r="259" spans="1:4">
      <c r="A259" s="116" t="s">
        <v>220</v>
      </c>
      <c r="B259" s="24"/>
      <c r="C259" s="24">
        <v>0</v>
      </c>
      <c r="D259" s="24">
        <v>0</v>
      </c>
    </row>
    <row r="260" spans="1:4">
      <c r="A260" s="32"/>
      <c r="B260" s="182"/>
      <c r="C260" s="182">
        <v>0</v>
      </c>
      <c r="D260" s="182">
        <v>0</v>
      </c>
    </row>
    <row r="262" spans="1:4">
      <c r="A262" s="15" t="s">
        <v>221</v>
      </c>
    </row>
    <row r="263" spans="1:4">
      <c r="A263" s="15"/>
    </row>
    <row r="264" spans="1:4">
      <c r="A264" s="15" t="s">
        <v>222</v>
      </c>
    </row>
    <row r="266" spans="1:4" ht="24" customHeight="1">
      <c r="A266" s="183" t="s">
        <v>223</v>
      </c>
      <c r="B266" s="184" t="s">
        <v>10</v>
      </c>
      <c r="C266" s="77" t="s">
        <v>224</v>
      </c>
      <c r="D266" s="22" t="s">
        <v>112</v>
      </c>
    </row>
    <row r="267" spans="1:4">
      <c r="A267" s="40" t="s">
        <v>225</v>
      </c>
      <c r="B267" s="130">
        <v>128460</v>
      </c>
      <c r="C267" s="185"/>
      <c r="D267" s="155"/>
    </row>
    <row r="268" spans="1:4">
      <c r="A268" s="40" t="s">
        <v>226</v>
      </c>
      <c r="B268" s="130">
        <v>1098456</v>
      </c>
      <c r="C268" s="186"/>
      <c r="D268" s="41"/>
    </row>
    <row r="269" spans="1:4">
      <c r="A269" s="40" t="s">
        <v>227</v>
      </c>
      <c r="B269" s="130">
        <v>67686</v>
      </c>
      <c r="C269" s="186"/>
      <c r="D269" s="41"/>
    </row>
    <row r="270" spans="1:4">
      <c r="A270" s="40" t="s">
        <v>228</v>
      </c>
      <c r="B270" s="130">
        <v>564030</v>
      </c>
      <c r="C270" s="186"/>
      <c r="D270" s="41"/>
    </row>
    <row r="271" spans="1:4">
      <c r="A271" s="25" t="s">
        <v>229</v>
      </c>
      <c r="B271" s="187">
        <f>SUM(B267:B270)</f>
        <v>1858632</v>
      </c>
      <c r="C271" s="186"/>
      <c r="D271" s="41"/>
    </row>
    <row r="272" spans="1:4">
      <c r="A272" s="25" t="s">
        <v>230</v>
      </c>
      <c r="B272" s="187">
        <f>B271</f>
        <v>1858632</v>
      </c>
      <c r="C272" s="186"/>
      <c r="D272" s="41"/>
    </row>
    <row r="273" spans="1:7">
      <c r="A273" s="25" t="s">
        <v>231</v>
      </c>
      <c r="B273" s="187">
        <f>B272</f>
        <v>1858632</v>
      </c>
      <c r="C273" s="186"/>
      <c r="D273" s="41"/>
    </row>
    <row r="274" spans="1:7">
      <c r="A274" s="40" t="s">
        <v>232</v>
      </c>
      <c r="B274" s="130">
        <v>1095045.31</v>
      </c>
      <c r="C274" s="186"/>
      <c r="D274" s="41"/>
    </row>
    <row r="275" spans="1:7">
      <c r="A275" s="25" t="s">
        <v>233</v>
      </c>
      <c r="B275" s="187">
        <v>1095045.31</v>
      </c>
      <c r="C275" s="186"/>
      <c r="D275" s="41"/>
    </row>
    <row r="276" spans="1:7">
      <c r="A276" s="40" t="s">
        <v>234</v>
      </c>
      <c r="B276" s="130">
        <v>1304.6099999999999</v>
      </c>
      <c r="C276" s="186"/>
      <c r="D276" s="41"/>
    </row>
    <row r="277" spans="1:7">
      <c r="A277" s="40" t="s">
        <v>235</v>
      </c>
      <c r="B277" s="130">
        <v>2913754.67</v>
      </c>
      <c r="C277" s="186"/>
      <c r="D277" s="41"/>
    </row>
    <row r="278" spans="1:7">
      <c r="A278" s="40" t="s">
        <v>236</v>
      </c>
      <c r="B278" s="130">
        <v>6769287.5199999996</v>
      </c>
      <c r="C278" s="186"/>
      <c r="D278" s="41"/>
    </row>
    <row r="279" spans="1:7">
      <c r="A279" s="40" t="s">
        <v>237</v>
      </c>
      <c r="B279" s="130">
        <v>790352</v>
      </c>
      <c r="C279" s="186"/>
      <c r="D279" s="41"/>
    </row>
    <row r="280" spans="1:7">
      <c r="A280" s="25" t="s">
        <v>238</v>
      </c>
      <c r="B280" s="187">
        <f>SUM(B276:B279)</f>
        <v>10474698.799999999</v>
      </c>
      <c r="C280" s="186"/>
      <c r="D280" s="41"/>
    </row>
    <row r="281" spans="1:7">
      <c r="A281" s="25" t="s">
        <v>239</v>
      </c>
      <c r="B281" s="187">
        <f>B280</f>
        <v>10474698.799999999</v>
      </c>
      <c r="C281" s="186"/>
      <c r="D281" s="41"/>
    </row>
    <row r="282" spans="1:7">
      <c r="A282" s="40" t="s">
        <v>240</v>
      </c>
      <c r="B282" s="130">
        <v>32593304.77</v>
      </c>
      <c r="C282" s="186"/>
      <c r="D282" s="41"/>
    </row>
    <row r="283" spans="1:7">
      <c r="A283" s="40" t="s">
        <v>241</v>
      </c>
      <c r="B283" s="130">
        <v>1117126.67</v>
      </c>
      <c r="C283" s="186"/>
      <c r="D283" s="41"/>
    </row>
    <row r="284" spans="1:7">
      <c r="A284" s="40" t="s">
        <v>242</v>
      </c>
      <c r="B284" s="130">
        <v>349189</v>
      </c>
      <c r="C284" s="186"/>
      <c r="D284" s="41"/>
    </row>
    <row r="285" spans="1:7">
      <c r="A285" s="25" t="s">
        <v>243</v>
      </c>
      <c r="B285" s="187">
        <f>SUM(B282:B284)</f>
        <v>34059620.439999998</v>
      </c>
      <c r="C285" s="186"/>
      <c r="D285" s="41"/>
    </row>
    <row r="286" spans="1:7">
      <c r="A286" s="25" t="s">
        <v>244</v>
      </c>
      <c r="B286" s="187">
        <f>B285</f>
        <v>34059620.439999998</v>
      </c>
      <c r="C286" s="186"/>
      <c r="D286" s="41"/>
    </row>
    <row r="287" spans="1:7">
      <c r="A287" s="25" t="s">
        <v>245</v>
      </c>
      <c r="B287" s="187">
        <f>B286+B281+B275</f>
        <v>45629364.549999997</v>
      </c>
      <c r="C287" s="186"/>
      <c r="D287" s="41"/>
    </row>
    <row r="288" spans="1:7">
      <c r="A288" s="21" t="s">
        <v>22</v>
      </c>
      <c r="B288" s="188">
        <f>B287+B273</f>
        <v>47487996.549999997</v>
      </c>
      <c r="C288" s="189"/>
      <c r="D288" s="190"/>
      <c r="G288" s="191"/>
    </row>
    <row r="289" spans="1:7">
      <c r="B289" s="65"/>
      <c r="C289" s="144"/>
      <c r="G289" s="65"/>
    </row>
    <row r="290" spans="1:7" ht="24.75" customHeight="1">
      <c r="A290" s="183" t="s">
        <v>246</v>
      </c>
      <c r="B290" s="184" t="s">
        <v>10</v>
      </c>
      <c r="C290" s="22" t="s">
        <v>224</v>
      </c>
      <c r="D290" s="22" t="s">
        <v>112</v>
      </c>
    </row>
    <row r="291" spans="1:7">
      <c r="A291" s="40" t="s">
        <v>247</v>
      </c>
      <c r="B291" s="41">
        <v>833281.03</v>
      </c>
      <c r="C291" s="41"/>
      <c r="D291" s="41"/>
    </row>
    <row r="292" spans="1:7">
      <c r="A292" s="32" t="s">
        <v>248</v>
      </c>
      <c r="B292" s="192">
        <f>B291</f>
        <v>833281.03</v>
      </c>
      <c r="C292" s="42"/>
      <c r="D292" s="42"/>
    </row>
    <row r="293" spans="1:7">
      <c r="A293" s="21" t="s">
        <v>22</v>
      </c>
      <c r="B293" s="33">
        <f>B292</f>
        <v>833281.03</v>
      </c>
    </row>
    <row r="295" spans="1:7">
      <c r="A295" s="15" t="s">
        <v>249</v>
      </c>
    </row>
    <row r="297" spans="1:7" ht="26.25" customHeight="1">
      <c r="A297" s="183" t="s">
        <v>250</v>
      </c>
      <c r="B297" s="184" t="s">
        <v>10</v>
      </c>
      <c r="C297" s="22" t="s">
        <v>251</v>
      </c>
      <c r="D297" s="181" t="s">
        <v>252</v>
      </c>
    </row>
    <row r="298" spans="1:7">
      <c r="A298" s="40" t="s">
        <v>253</v>
      </c>
      <c r="B298" s="38">
        <v>15529562.779999999</v>
      </c>
      <c r="C298" s="193">
        <f>B298/$B$376</f>
        <v>0.36681269243097431</v>
      </c>
      <c r="D298" s="155"/>
      <c r="F298" s="65"/>
      <c r="G298" s="65"/>
    </row>
    <row r="299" spans="1:7">
      <c r="A299" s="40" t="s">
        <v>254</v>
      </c>
      <c r="B299" s="38">
        <v>9155722.8200000003</v>
      </c>
      <c r="C299" s="193">
        <f t="shared" ref="C299:C362" si="2">B299/$B$376</f>
        <v>0.21626077864092405</v>
      </c>
      <c r="D299" s="41"/>
      <c r="G299" s="65"/>
    </row>
    <row r="300" spans="1:7">
      <c r="A300" s="40" t="s">
        <v>255</v>
      </c>
      <c r="B300" s="38">
        <v>230247.86</v>
      </c>
      <c r="C300" s="193">
        <f t="shared" si="2"/>
        <v>5.4385199795734382E-3</v>
      </c>
      <c r="D300" s="41"/>
      <c r="G300" s="65"/>
    </row>
    <row r="301" spans="1:7">
      <c r="A301" s="40" t="s">
        <v>256</v>
      </c>
      <c r="B301" s="38">
        <v>1441196.57</v>
      </c>
      <c r="C301" s="193">
        <f t="shared" si="2"/>
        <v>3.4041473134376624E-2</v>
      </c>
      <c r="D301" s="41"/>
      <c r="G301" s="65"/>
    </row>
    <row r="302" spans="1:7">
      <c r="A302" s="40" t="s">
        <v>257</v>
      </c>
      <c r="B302" s="38">
        <v>793506.92</v>
      </c>
      <c r="C302" s="193">
        <f t="shared" si="2"/>
        <v>1.8742859274999482E-2</v>
      </c>
      <c r="D302" s="41"/>
      <c r="G302" s="65"/>
    </row>
    <row r="303" spans="1:7">
      <c r="A303" s="40" t="s">
        <v>258</v>
      </c>
      <c r="B303" s="38">
        <v>813480.62</v>
      </c>
      <c r="C303" s="193">
        <f t="shared" si="2"/>
        <v>1.9214643753326474E-2</v>
      </c>
      <c r="D303" s="41"/>
      <c r="G303" s="65"/>
    </row>
    <row r="304" spans="1:7">
      <c r="A304" s="40" t="s">
        <v>259</v>
      </c>
      <c r="B304" s="38">
        <v>107787.39</v>
      </c>
      <c r="C304" s="193">
        <f t="shared" si="2"/>
        <v>2.5459688270765006E-3</v>
      </c>
      <c r="D304" s="41"/>
      <c r="G304" s="65"/>
    </row>
    <row r="305" spans="1:7">
      <c r="A305" s="40" t="s">
        <v>260</v>
      </c>
      <c r="B305" s="38">
        <v>619970.12</v>
      </c>
      <c r="C305" s="193">
        <f t="shared" si="2"/>
        <v>1.464387067205985E-2</v>
      </c>
      <c r="D305" s="41"/>
      <c r="G305" s="65"/>
    </row>
    <row r="306" spans="1:7">
      <c r="A306" s="40" t="s">
        <v>261</v>
      </c>
      <c r="B306" s="38">
        <v>3828640.95</v>
      </c>
      <c r="C306" s="193">
        <f t="shared" si="2"/>
        <v>9.0433588834172157E-2</v>
      </c>
      <c r="D306" s="41"/>
      <c r="G306" s="65"/>
    </row>
    <row r="307" spans="1:7">
      <c r="A307" s="40" t="s">
        <v>262</v>
      </c>
      <c r="B307" s="38">
        <v>93113.2</v>
      </c>
      <c r="C307" s="193">
        <f t="shared" si="2"/>
        <v>2.1993602831401667E-3</v>
      </c>
      <c r="D307" s="41"/>
      <c r="G307" s="65"/>
    </row>
    <row r="308" spans="1:7">
      <c r="A308" s="40" t="s">
        <v>263</v>
      </c>
      <c r="B308" s="38">
        <v>21247.96</v>
      </c>
      <c r="C308" s="193">
        <f t="shared" si="2"/>
        <v>5.0188286216939105E-4</v>
      </c>
      <c r="D308" s="41"/>
      <c r="G308" s="65"/>
    </row>
    <row r="309" spans="1:7">
      <c r="A309" s="40" t="s">
        <v>264</v>
      </c>
      <c r="B309" s="38">
        <v>25002.7</v>
      </c>
      <c r="C309" s="193">
        <f t="shared" si="2"/>
        <v>5.9057088953304857E-4</v>
      </c>
      <c r="D309" s="41"/>
      <c r="G309" s="65"/>
    </row>
    <row r="310" spans="1:7">
      <c r="A310" s="40" t="s">
        <v>265</v>
      </c>
      <c r="B310" s="38">
        <v>50184.25</v>
      </c>
      <c r="C310" s="193">
        <f t="shared" si="2"/>
        <v>1.1853662669651234E-3</v>
      </c>
      <c r="D310" s="41"/>
      <c r="G310" s="65"/>
    </row>
    <row r="311" spans="1:7">
      <c r="A311" s="40" t="s">
        <v>266</v>
      </c>
      <c r="B311" s="38">
        <v>16484.59</v>
      </c>
      <c r="C311" s="193">
        <f t="shared" si="2"/>
        <v>3.8937070715913067E-4</v>
      </c>
      <c r="D311" s="41"/>
      <c r="G311" s="65"/>
    </row>
    <row r="312" spans="1:7">
      <c r="A312" s="40" t="s">
        <v>267</v>
      </c>
      <c r="B312" s="38">
        <v>203048.21</v>
      </c>
      <c r="C312" s="193">
        <f t="shared" si="2"/>
        <v>4.796056505809102E-3</v>
      </c>
      <c r="D312" s="41"/>
      <c r="G312" s="65"/>
    </row>
    <row r="313" spans="1:7">
      <c r="A313" s="40" t="s">
        <v>268</v>
      </c>
      <c r="B313" s="38">
        <v>4256.38</v>
      </c>
      <c r="C313" s="193">
        <f t="shared" si="2"/>
        <v>1.0053690692567912E-4</v>
      </c>
      <c r="D313" s="41"/>
      <c r="G313" s="65"/>
    </row>
    <row r="314" spans="1:7">
      <c r="A314" s="40" t="s">
        <v>269</v>
      </c>
      <c r="B314" s="38">
        <v>210</v>
      </c>
      <c r="C314" s="193">
        <f t="shared" si="2"/>
        <v>4.9602597640230934E-6</v>
      </c>
      <c r="D314" s="41"/>
      <c r="G314" s="65"/>
    </row>
    <row r="315" spans="1:7">
      <c r="A315" s="40" t="s">
        <v>270</v>
      </c>
      <c r="B315" s="38">
        <v>6994.8</v>
      </c>
      <c r="C315" s="193">
        <f t="shared" si="2"/>
        <v>1.6521916665423206E-4</v>
      </c>
      <c r="D315" s="41"/>
      <c r="G315" s="65"/>
    </row>
    <row r="316" spans="1:7">
      <c r="A316" s="40" t="s">
        <v>271</v>
      </c>
      <c r="B316" s="38">
        <v>1230</v>
      </c>
      <c r="C316" s="193">
        <f t="shared" si="2"/>
        <v>2.9052950046420974E-5</v>
      </c>
      <c r="D316" s="41"/>
      <c r="G316" s="65"/>
    </row>
    <row r="317" spans="1:7">
      <c r="A317" s="40" t="s">
        <v>272</v>
      </c>
      <c r="B317" s="38">
        <v>3828</v>
      </c>
      <c r="C317" s="193">
        <f t="shared" si="2"/>
        <v>9.0418449412763813E-5</v>
      </c>
      <c r="D317" s="41"/>
      <c r="G317" s="65"/>
    </row>
    <row r="318" spans="1:7">
      <c r="A318" s="40" t="s">
        <v>273</v>
      </c>
      <c r="B318" s="38">
        <v>26837.78</v>
      </c>
      <c r="C318" s="193">
        <f t="shared" si="2"/>
        <v>6.3391600137954133E-4</v>
      </c>
      <c r="D318" s="41"/>
      <c r="G318" s="65"/>
    </row>
    <row r="319" spans="1:7">
      <c r="A319" s="40" t="s">
        <v>274</v>
      </c>
      <c r="B319" s="38">
        <v>12982.2</v>
      </c>
      <c r="C319" s="193">
        <f t="shared" si="2"/>
        <v>3.0664325861190766E-4</v>
      </c>
      <c r="D319" s="41"/>
      <c r="G319" s="65"/>
    </row>
    <row r="320" spans="1:7">
      <c r="A320" s="40" t="s">
        <v>275</v>
      </c>
      <c r="B320" s="38">
        <v>50499.78</v>
      </c>
      <c r="C320" s="193">
        <f t="shared" si="2"/>
        <v>1.1928191753619909E-3</v>
      </c>
      <c r="D320" s="41"/>
      <c r="G320" s="65"/>
    </row>
    <row r="321" spans="1:8">
      <c r="A321" s="40" t="s">
        <v>276</v>
      </c>
      <c r="B321" s="38">
        <v>2463.1799999999998</v>
      </c>
      <c r="C321" s="193">
        <f t="shared" si="2"/>
        <v>5.8181012597840005E-5</v>
      </c>
      <c r="D321" s="41"/>
      <c r="G321" s="65"/>
    </row>
    <row r="322" spans="1:8">
      <c r="A322" s="40" t="s">
        <v>277</v>
      </c>
      <c r="B322" s="38">
        <v>1079.71</v>
      </c>
      <c r="C322" s="193">
        <f t="shared" si="2"/>
        <v>2.550305747530178E-5</v>
      </c>
      <c r="D322" s="41"/>
      <c r="G322" s="65"/>
    </row>
    <row r="323" spans="1:8">
      <c r="A323" s="40" t="s">
        <v>278</v>
      </c>
      <c r="B323" s="38">
        <v>165</v>
      </c>
      <c r="C323" s="193">
        <f t="shared" si="2"/>
        <v>3.8973469574467158E-6</v>
      </c>
      <c r="D323" s="41"/>
      <c r="G323" s="65"/>
    </row>
    <row r="324" spans="1:8">
      <c r="A324" s="40" t="s">
        <v>279</v>
      </c>
      <c r="B324" s="38">
        <v>7987.31</v>
      </c>
      <c r="C324" s="193">
        <f t="shared" si="2"/>
        <v>1.8866253531323474E-4</v>
      </c>
      <c r="D324" s="41"/>
      <c r="G324" s="65"/>
    </row>
    <row r="325" spans="1:8">
      <c r="A325" s="40" t="s">
        <v>280</v>
      </c>
      <c r="B325" s="38">
        <v>17804.63</v>
      </c>
      <c r="C325" s="193">
        <f t="shared" si="2"/>
        <v>4.2055042763008803E-4</v>
      </c>
      <c r="D325" s="41"/>
      <c r="G325" s="65"/>
    </row>
    <row r="326" spans="1:8">
      <c r="A326" s="40" t="s">
        <v>281</v>
      </c>
      <c r="B326" s="38">
        <v>4860</v>
      </c>
      <c r="C326" s="193">
        <f t="shared" si="2"/>
        <v>1.1479458311024872E-4</v>
      </c>
      <c r="D326" s="41"/>
      <c r="G326" s="65"/>
    </row>
    <row r="327" spans="1:8">
      <c r="A327" s="40" t="s">
        <v>282</v>
      </c>
      <c r="B327" s="38">
        <v>17479.89</v>
      </c>
      <c r="C327" s="193">
        <f t="shared" si="2"/>
        <v>4.1287997641214103E-4</v>
      </c>
      <c r="D327" s="41"/>
      <c r="G327" s="65"/>
    </row>
    <row r="328" spans="1:8">
      <c r="A328" s="40" t="s">
        <v>283</v>
      </c>
      <c r="B328" s="38">
        <v>217312.47</v>
      </c>
      <c r="C328" s="193">
        <f t="shared" si="2"/>
        <v>5.1329823864832164E-3</v>
      </c>
      <c r="D328" s="41"/>
      <c r="G328" s="65"/>
    </row>
    <row r="329" spans="1:8">
      <c r="A329" s="40" t="s">
        <v>284</v>
      </c>
      <c r="B329" s="38">
        <v>2381.2800000000002</v>
      </c>
      <c r="C329" s="193">
        <f t="shared" si="2"/>
        <v>5.6246511289871013E-5</v>
      </c>
      <c r="D329" s="41"/>
      <c r="G329" s="65"/>
    </row>
    <row r="330" spans="1:8">
      <c r="A330" s="40" t="s">
        <v>285</v>
      </c>
      <c r="B330" s="38">
        <v>175037.48</v>
      </c>
      <c r="C330" s="193">
        <f t="shared" si="2"/>
        <v>4.1344350916190332E-3</v>
      </c>
      <c r="D330" s="41"/>
      <c r="G330" s="65"/>
    </row>
    <row r="331" spans="1:8">
      <c r="A331" s="40" t="s">
        <v>286</v>
      </c>
      <c r="B331" s="38">
        <v>6960.93</v>
      </c>
      <c r="C331" s="193">
        <f t="shared" si="2"/>
        <v>1.644191476151489E-4</v>
      </c>
      <c r="D331" s="41"/>
      <c r="G331" s="65"/>
    </row>
    <row r="332" spans="1:8">
      <c r="A332" s="40" t="s">
        <v>287</v>
      </c>
      <c r="B332" s="38">
        <v>1052</v>
      </c>
      <c r="C332" s="193">
        <f t="shared" si="2"/>
        <v>2.4848539389296638E-5</v>
      </c>
      <c r="D332" s="41"/>
      <c r="G332" s="65"/>
    </row>
    <row r="333" spans="1:8">
      <c r="A333" s="40" t="s">
        <v>288</v>
      </c>
      <c r="B333" s="38">
        <v>61733.53</v>
      </c>
      <c r="C333" s="193">
        <f t="shared" si="2"/>
        <v>1.4581635473814882E-3</v>
      </c>
      <c r="D333" s="41"/>
      <c r="G333" s="65"/>
    </row>
    <row r="334" spans="1:8">
      <c r="A334" s="40" t="s">
        <v>289</v>
      </c>
      <c r="B334" s="38">
        <v>17905.22</v>
      </c>
      <c r="C334" s="193">
        <f t="shared" si="2"/>
        <v>4.2292639205705512E-4</v>
      </c>
      <c r="D334" s="41"/>
      <c r="H334" s="65"/>
    </row>
    <row r="335" spans="1:8">
      <c r="A335" s="40" t="s">
        <v>290</v>
      </c>
      <c r="B335" s="38">
        <v>619.02</v>
      </c>
      <c r="C335" s="193">
        <f t="shared" si="2"/>
        <v>1.4621428567264643E-5</v>
      </c>
      <c r="D335" s="41"/>
      <c r="H335" s="65"/>
    </row>
    <row r="336" spans="1:8">
      <c r="A336" s="40" t="s">
        <v>291</v>
      </c>
      <c r="B336" s="38">
        <v>690164</v>
      </c>
      <c r="C336" s="193">
        <f t="shared" si="2"/>
        <v>1.6301870094177304E-2</v>
      </c>
      <c r="D336" s="41"/>
      <c r="H336" s="65"/>
    </row>
    <row r="337" spans="1:8">
      <c r="A337" s="40" t="s">
        <v>292</v>
      </c>
      <c r="B337" s="38">
        <v>1054.8399999999999</v>
      </c>
      <c r="C337" s="193">
        <f t="shared" si="2"/>
        <v>2.4915620997533901E-5</v>
      </c>
      <c r="D337" s="41"/>
      <c r="H337" s="65"/>
    </row>
    <row r="338" spans="1:8">
      <c r="A338" s="40" t="s">
        <v>293</v>
      </c>
      <c r="B338" s="38">
        <v>2320</v>
      </c>
      <c r="C338" s="193">
        <f t="shared" si="2"/>
        <v>5.4799060250159884E-5</v>
      </c>
      <c r="D338" s="41"/>
      <c r="H338" s="65"/>
    </row>
    <row r="339" spans="1:8">
      <c r="A339" s="40" t="s">
        <v>294</v>
      </c>
      <c r="B339" s="38">
        <v>331198.74</v>
      </c>
      <c r="C339" s="193">
        <f t="shared" si="2"/>
        <v>7.8230084948435509E-3</v>
      </c>
      <c r="D339" s="41"/>
      <c r="H339" s="65"/>
    </row>
    <row r="340" spans="1:8">
      <c r="A340" s="40" t="s">
        <v>295</v>
      </c>
      <c r="B340" s="38">
        <v>6859.06</v>
      </c>
      <c r="C340" s="193">
        <f t="shared" si="2"/>
        <v>1.6201294922390589E-4</v>
      </c>
      <c r="D340" s="41"/>
      <c r="H340" s="65"/>
    </row>
    <row r="341" spans="1:8">
      <c r="A341" s="40" t="s">
        <v>296</v>
      </c>
      <c r="B341" s="38">
        <v>140422</v>
      </c>
      <c r="C341" s="193">
        <f t="shared" si="2"/>
        <v>3.3168076027792893E-3</v>
      </c>
      <c r="D341" s="41"/>
      <c r="H341" s="65"/>
    </row>
    <row r="342" spans="1:8">
      <c r="A342" s="40" t="s">
        <v>297</v>
      </c>
      <c r="B342" s="38">
        <v>48577.32</v>
      </c>
      <c r="C342" s="193">
        <f t="shared" si="2"/>
        <v>1.1474101230479728E-3</v>
      </c>
      <c r="D342" s="41"/>
      <c r="H342" s="65"/>
    </row>
    <row r="343" spans="1:8">
      <c r="A343" s="40" t="s">
        <v>298</v>
      </c>
      <c r="B343" s="38">
        <v>33311.9</v>
      </c>
      <c r="C343" s="193">
        <f t="shared" si="2"/>
        <v>7.8683655825314701E-4</v>
      </c>
      <c r="D343" s="41"/>
      <c r="H343" s="65"/>
    </row>
    <row r="344" spans="1:8">
      <c r="A344" s="40" t="s">
        <v>299</v>
      </c>
      <c r="B344" s="38">
        <v>16472</v>
      </c>
      <c r="C344" s="193">
        <f t="shared" si="2"/>
        <v>3.8907332777613521E-4</v>
      </c>
      <c r="D344" s="41"/>
      <c r="H344" s="65"/>
    </row>
    <row r="345" spans="1:8">
      <c r="A345" s="40" t="s">
        <v>300</v>
      </c>
      <c r="B345" s="38">
        <v>92376</v>
      </c>
      <c r="C345" s="193">
        <f t="shared" si="2"/>
        <v>2.1819474093399869E-3</v>
      </c>
      <c r="D345" s="41"/>
      <c r="H345" s="65"/>
    </row>
    <row r="346" spans="1:8">
      <c r="A346" s="40" t="s">
        <v>301</v>
      </c>
      <c r="B346" s="38">
        <v>195655.43</v>
      </c>
      <c r="C346" s="193">
        <f t="shared" si="2"/>
        <v>4.6214369382935085E-3</v>
      </c>
      <c r="D346" s="41"/>
      <c r="H346" s="65"/>
    </row>
    <row r="347" spans="1:8">
      <c r="A347" s="40" t="s">
        <v>302</v>
      </c>
      <c r="B347" s="38">
        <v>845734.36</v>
      </c>
      <c r="C347" s="193">
        <f t="shared" si="2"/>
        <v>1.9976486271237246E-2</v>
      </c>
      <c r="D347" s="41"/>
      <c r="H347" s="65"/>
    </row>
    <row r="348" spans="1:8">
      <c r="A348" s="40" t="s">
        <v>303</v>
      </c>
      <c r="B348" s="38">
        <v>18549.95</v>
      </c>
      <c r="C348" s="193">
        <f t="shared" si="2"/>
        <v>4.3815509814114373E-4</v>
      </c>
      <c r="D348" s="41"/>
      <c r="H348" s="65"/>
    </row>
    <row r="349" spans="1:8">
      <c r="A349" s="40" t="s">
        <v>304</v>
      </c>
      <c r="B349" s="38">
        <v>12946.11</v>
      </c>
      <c r="C349" s="193">
        <f t="shared" si="2"/>
        <v>3.0579080254103337E-4</v>
      </c>
      <c r="D349" s="41"/>
      <c r="H349" s="65"/>
    </row>
    <row r="350" spans="1:8">
      <c r="A350" s="40" t="s">
        <v>305</v>
      </c>
      <c r="B350" s="38">
        <v>7134</v>
      </c>
      <c r="C350" s="193">
        <f t="shared" si="2"/>
        <v>1.6850711026924166E-4</v>
      </c>
      <c r="D350" s="41"/>
      <c r="H350" s="65"/>
    </row>
    <row r="351" spans="1:8">
      <c r="A351" s="40" t="s">
        <v>306</v>
      </c>
      <c r="B351" s="38">
        <v>1540366.1</v>
      </c>
      <c r="C351" s="193">
        <f t="shared" si="2"/>
        <v>3.6383885655691298E-2</v>
      </c>
      <c r="D351" s="41"/>
      <c r="H351" s="65"/>
    </row>
    <row r="352" spans="1:8">
      <c r="A352" s="40" t="s">
        <v>307</v>
      </c>
      <c r="B352" s="38">
        <v>25864.38</v>
      </c>
      <c r="C352" s="193">
        <f t="shared" si="2"/>
        <v>6.1092401635906481E-4</v>
      </c>
      <c r="D352" s="41"/>
      <c r="H352" s="65"/>
    </row>
    <row r="353" spans="1:9">
      <c r="A353" s="40" t="s">
        <v>308</v>
      </c>
      <c r="B353" s="38">
        <v>54162.95</v>
      </c>
      <c r="C353" s="193">
        <f t="shared" si="2"/>
        <v>1.2793442932656884E-3</v>
      </c>
      <c r="D353" s="41"/>
      <c r="H353" s="65"/>
    </row>
    <row r="354" spans="1:9">
      <c r="A354" s="40" t="s">
        <v>309</v>
      </c>
      <c r="B354" s="38">
        <v>47738.1</v>
      </c>
      <c r="C354" s="193">
        <f t="shared" si="2"/>
        <v>1.127587507813861E-3</v>
      </c>
      <c r="D354" s="41"/>
      <c r="H354" s="65"/>
    </row>
    <row r="355" spans="1:9">
      <c r="A355" s="40" t="s">
        <v>310</v>
      </c>
      <c r="B355" s="38">
        <v>45827.63</v>
      </c>
      <c r="C355" s="193">
        <f t="shared" si="2"/>
        <v>1.0824616627120838E-3</v>
      </c>
      <c r="D355" s="41"/>
      <c r="H355" s="65"/>
    </row>
    <row r="356" spans="1:9">
      <c r="A356" s="40" t="s">
        <v>311</v>
      </c>
      <c r="B356" s="38">
        <v>1444881.47</v>
      </c>
      <c r="C356" s="193">
        <f t="shared" si="2"/>
        <v>3.4128511521064477E-2</v>
      </c>
      <c r="D356" s="41"/>
      <c r="H356" s="65"/>
    </row>
    <row r="357" spans="1:9">
      <c r="A357" s="40" t="s">
        <v>312</v>
      </c>
      <c r="B357" s="38">
        <v>400847.94</v>
      </c>
      <c r="C357" s="193">
        <f t="shared" si="2"/>
        <v>9.4681424203502049E-3</v>
      </c>
      <c r="D357" s="41"/>
      <c r="H357" s="65"/>
    </row>
    <row r="358" spans="1:9">
      <c r="A358" s="40" t="s">
        <v>313</v>
      </c>
      <c r="B358" s="38">
        <v>33301.08</v>
      </c>
      <c r="C358" s="193">
        <f t="shared" si="2"/>
        <v>7.8658098677387696E-4</v>
      </c>
      <c r="D358" s="41"/>
      <c r="H358" s="65"/>
    </row>
    <row r="359" spans="1:9">
      <c r="A359" s="40" t="s">
        <v>314</v>
      </c>
      <c r="B359" s="38">
        <v>85000</v>
      </c>
      <c r="C359" s="193">
        <f t="shared" si="2"/>
        <v>2.0077241901998236E-3</v>
      </c>
      <c r="D359" s="41"/>
      <c r="H359" s="65"/>
    </row>
    <row r="360" spans="1:9">
      <c r="A360" s="40" t="s">
        <v>315</v>
      </c>
      <c r="B360" s="38">
        <v>44942.68</v>
      </c>
      <c r="C360" s="193">
        <f t="shared" si="2"/>
        <v>1.0615588918636448E-3</v>
      </c>
      <c r="D360" s="41"/>
      <c r="H360" s="65"/>
    </row>
    <row r="361" spans="1:9">
      <c r="A361" s="40" t="s">
        <v>316</v>
      </c>
      <c r="B361" s="38">
        <v>89626.05</v>
      </c>
      <c r="C361" s="193">
        <f t="shared" si="2"/>
        <v>2.1169928077301044E-3</v>
      </c>
      <c r="D361" s="41"/>
      <c r="H361" s="65"/>
    </row>
    <row r="362" spans="1:9">
      <c r="A362" s="40" t="s">
        <v>317</v>
      </c>
      <c r="B362" s="38">
        <v>169458.51</v>
      </c>
      <c r="C362" s="193">
        <f t="shared" si="2"/>
        <v>4.0026582324966904E-3</v>
      </c>
      <c r="D362" s="41"/>
      <c r="H362" s="65"/>
    </row>
    <row r="363" spans="1:9">
      <c r="A363" s="40" t="s">
        <v>318</v>
      </c>
      <c r="B363" s="38">
        <v>20051.55</v>
      </c>
      <c r="C363" s="193">
        <f t="shared" ref="C363:C375" si="3">B363/$B$376</f>
        <v>4.7362331748236787E-4</v>
      </c>
      <c r="D363" s="41"/>
      <c r="H363" s="65"/>
    </row>
    <row r="364" spans="1:9">
      <c r="A364" s="40" t="s">
        <v>319</v>
      </c>
      <c r="B364" s="38">
        <v>119478.13</v>
      </c>
      <c r="C364" s="193">
        <f t="shared" si="3"/>
        <v>2.8221074329510499E-3</v>
      </c>
      <c r="D364" s="41"/>
      <c r="H364" s="65"/>
    </row>
    <row r="365" spans="1:9">
      <c r="A365" s="40" t="s">
        <v>320</v>
      </c>
      <c r="B365" s="38">
        <v>49739.360000000001</v>
      </c>
      <c r="C365" s="193">
        <f t="shared" si="3"/>
        <v>1.1748578385536175E-3</v>
      </c>
      <c r="D365" s="41"/>
      <c r="H365" s="65"/>
    </row>
    <row r="366" spans="1:9">
      <c r="A366" s="40" t="s">
        <v>321</v>
      </c>
      <c r="B366" s="38">
        <v>133952.35999999999</v>
      </c>
      <c r="C366" s="193">
        <f t="shared" si="3"/>
        <v>3.1639928647806495E-3</v>
      </c>
      <c r="D366" s="41"/>
      <c r="H366" s="65"/>
    </row>
    <row r="367" spans="1:9">
      <c r="A367" s="40" t="s">
        <v>322</v>
      </c>
      <c r="B367" s="38">
        <v>16390.2</v>
      </c>
      <c r="C367" s="193">
        <f t="shared" si="3"/>
        <v>3.8714118849662524E-4</v>
      </c>
      <c r="D367" s="41"/>
      <c r="H367" s="65"/>
      <c r="I367" s="65"/>
    </row>
    <row r="368" spans="1:9">
      <c r="A368" s="40" t="s">
        <v>323</v>
      </c>
      <c r="B368" s="38">
        <v>284145.96000000002</v>
      </c>
      <c r="C368" s="193">
        <f t="shared" si="3"/>
        <v>6.7116084404653109E-3</v>
      </c>
      <c r="D368" s="41"/>
      <c r="H368" s="65"/>
      <c r="I368" s="65"/>
    </row>
    <row r="369" spans="1:9">
      <c r="A369" s="40" t="s">
        <v>324</v>
      </c>
      <c r="B369" s="38">
        <v>47639.5</v>
      </c>
      <c r="C369" s="193">
        <f t="shared" si="3"/>
        <v>1.1252585477532294E-3</v>
      </c>
      <c r="D369" s="41"/>
      <c r="H369" s="65"/>
      <c r="I369" s="65"/>
    </row>
    <row r="370" spans="1:9">
      <c r="A370" s="40" t="s">
        <v>325</v>
      </c>
      <c r="B370" s="38">
        <v>573733</v>
      </c>
      <c r="C370" s="193">
        <f t="shared" si="3"/>
        <v>1.3551736739010768E-2</v>
      </c>
      <c r="D370" s="41"/>
      <c r="H370" s="65"/>
      <c r="I370" s="65"/>
    </row>
    <row r="371" spans="1:9">
      <c r="A371" s="40" t="s">
        <v>326</v>
      </c>
      <c r="B371" s="38">
        <v>29003.16</v>
      </c>
      <c r="C371" s="193">
        <f t="shared" si="3"/>
        <v>6.8506289322630483E-4</v>
      </c>
      <c r="D371" s="41"/>
      <c r="H371" s="65"/>
      <c r="I371" s="65"/>
    </row>
    <row r="372" spans="1:9">
      <c r="A372" s="40" t="s">
        <v>327</v>
      </c>
      <c r="B372" s="38">
        <v>171786.84</v>
      </c>
      <c r="C372" s="193">
        <f t="shared" si="3"/>
        <v>4.0576540497174896E-3</v>
      </c>
      <c r="D372" s="41"/>
      <c r="H372" s="65"/>
      <c r="I372" s="65"/>
    </row>
    <row r="373" spans="1:9">
      <c r="A373" s="40" t="s">
        <v>328</v>
      </c>
      <c r="B373" s="38">
        <v>839984.77</v>
      </c>
      <c r="C373" s="193">
        <f t="shared" si="3"/>
        <v>1.9840679319158058E-2</v>
      </c>
      <c r="D373" s="41"/>
      <c r="H373" s="65"/>
      <c r="I373" s="65"/>
    </row>
    <row r="374" spans="1:9">
      <c r="A374" s="40" t="s">
        <v>329</v>
      </c>
      <c r="B374" s="38">
        <v>54910.559999999998</v>
      </c>
      <c r="C374" s="193">
        <f t="shared" si="3"/>
        <v>1.2970030542284565E-3</v>
      </c>
      <c r="D374" s="41"/>
      <c r="H374" s="65"/>
      <c r="I374" s="65"/>
    </row>
    <row r="375" spans="1:9">
      <c r="A375" s="40" t="s">
        <v>330</v>
      </c>
      <c r="B375" s="38">
        <v>6.92</v>
      </c>
      <c r="C375" s="193">
        <f t="shared" si="3"/>
        <v>1.6345236936685621E-7</v>
      </c>
      <c r="D375" s="41"/>
      <c r="H375" s="65"/>
      <c r="I375" s="65"/>
    </row>
    <row r="376" spans="1:9">
      <c r="A376" s="21" t="s">
        <v>331</v>
      </c>
      <c r="B376" s="33">
        <f>SUM(B298:B375)</f>
        <v>42336492.440000027</v>
      </c>
      <c r="C376" s="194">
        <f>SUM(C298:C375)</f>
        <v>0.99999999999999944</v>
      </c>
      <c r="D376" s="190"/>
    </row>
    <row r="377" spans="1:9">
      <c r="A377" s="3" t="s">
        <v>331</v>
      </c>
      <c r="B377" s="144"/>
    </row>
    <row r="378" spans="1:9">
      <c r="A378" s="15" t="s">
        <v>332</v>
      </c>
    </row>
    <row r="379" spans="1:9" ht="14.25" customHeight="1">
      <c r="A379" s="3" t="s">
        <v>331</v>
      </c>
    </row>
    <row r="380" spans="1:9">
      <c r="A380" s="145" t="s">
        <v>333</v>
      </c>
      <c r="B380" s="146" t="s">
        <v>121</v>
      </c>
      <c r="C380" s="181" t="s">
        <v>122</v>
      </c>
      <c r="D380" s="181" t="s">
        <v>334</v>
      </c>
      <c r="E380" s="195" t="s">
        <v>11</v>
      </c>
      <c r="F380" s="146" t="s">
        <v>205</v>
      </c>
    </row>
    <row r="381" spans="1:9">
      <c r="A381" s="116" t="s">
        <v>331</v>
      </c>
      <c r="B381" s="24"/>
      <c r="C381" s="24"/>
      <c r="D381" s="24">
        <v>0</v>
      </c>
      <c r="E381" s="24">
        <v>0</v>
      </c>
      <c r="F381" s="118">
        <v>0</v>
      </c>
    </row>
    <row r="382" spans="1:9">
      <c r="A382" s="129" t="s">
        <v>335</v>
      </c>
      <c r="B382" s="41">
        <v>6519</v>
      </c>
      <c r="C382" s="41">
        <v>6519</v>
      </c>
      <c r="D382" s="41">
        <f>C382-B382</f>
        <v>0</v>
      </c>
      <c r="E382" s="26"/>
      <c r="F382" s="196"/>
      <c r="H382" s="65"/>
    </row>
    <row r="383" spans="1:9">
      <c r="A383" s="129" t="s">
        <v>336</v>
      </c>
      <c r="B383" s="41">
        <v>-330642.37</v>
      </c>
      <c r="C383" s="41">
        <v>-330642.37</v>
      </c>
      <c r="D383" s="41">
        <f>C383-B383</f>
        <v>0</v>
      </c>
      <c r="E383" s="26"/>
      <c r="F383" s="196"/>
      <c r="H383" s="65"/>
    </row>
    <row r="384" spans="1:9">
      <c r="A384" s="129" t="s">
        <v>337</v>
      </c>
      <c r="B384" s="41">
        <v>1244627.6399999999</v>
      </c>
      <c r="C384" s="41">
        <v>3454092.93</v>
      </c>
      <c r="D384" s="41">
        <f t="shared" ref="D384:D395" si="4">C384-B384</f>
        <v>2209465.29</v>
      </c>
      <c r="E384" s="26"/>
      <c r="F384" s="196"/>
      <c r="G384" s="197"/>
      <c r="H384" s="65"/>
    </row>
    <row r="385" spans="1:8">
      <c r="A385" s="129" t="s">
        <v>338</v>
      </c>
      <c r="B385" s="41">
        <v>2223252.83</v>
      </c>
      <c r="C385" s="198">
        <v>3102281.71</v>
      </c>
      <c r="D385" s="41">
        <f t="shared" si="4"/>
        <v>879028.87999999989</v>
      </c>
      <c r="E385" s="26"/>
      <c r="F385" s="196"/>
      <c r="G385" s="197"/>
      <c r="H385" s="65"/>
    </row>
    <row r="386" spans="1:8">
      <c r="A386" s="129" t="s">
        <v>339</v>
      </c>
      <c r="B386" s="41"/>
      <c r="C386" s="198">
        <v>65000</v>
      </c>
      <c r="D386" s="41">
        <f t="shared" si="4"/>
        <v>65000</v>
      </c>
      <c r="E386" s="26"/>
      <c r="F386" s="196"/>
      <c r="G386" s="197"/>
      <c r="H386" s="65"/>
    </row>
    <row r="387" spans="1:8">
      <c r="A387" s="129" t="s">
        <v>340</v>
      </c>
      <c r="B387" s="41">
        <v>17545223.010000002</v>
      </c>
      <c r="C387" s="41">
        <v>17545223.010000002</v>
      </c>
      <c r="D387" s="41">
        <f t="shared" si="4"/>
        <v>0</v>
      </c>
      <c r="E387" s="26"/>
      <c r="F387" s="196"/>
      <c r="H387" s="65"/>
    </row>
    <row r="388" spans="1:8">
      <c r="A388" s="129" t="s">
        <v>341</v>
      </c>
      <c r="B388" s="41">
        <v>52010536.229999997</v>
      </c>
      <c r="C388" s="41">
        <v>52010536.229999997</v>
      </c>
      <c r="D388" s="41">
        <f t="shared" si="4"/>
        <v>0</v>
      </c>
      <c r="E388" s="26"/>
      <c r="F388" s="196"/>
      <c r="H388" s="65"/>
    </row>
    <row r="389" spans="1:8">
      <c r="A389" s="129" t="s">
        <v>342</v>
      </c>
      <c r="B389" s="41">
        <v>1531968.83</v>
      </c>
      <c r="C389" s="41">
        <v>1531968.83</v>
      </c>
      <c r="D389" s="41">
        <f t="shared" si="4"/>
        <v>0</v>
      </c>
      <c r="E389" s="26"/>
      <c r="F389" s="196"/>
      <c r="H389" s="65"/>
    </row>
    <row r="390" spans="1:8">
      <c r="A390" s="129" t="s">
        <v>343</v>
      </c>
      <c r="B390" s="41">
        <v>8655373.8399999999</v>
      </c>
      <c r="C390" s="41">
        <v>8655373.8399999999</v>
      </c>
      <c r="D390" s="41">
        <f t="shared" si="4"/>
        <v>0</v>
      </c>
      <c r="E390" s="26"/>
      <c r="F390" s="196"/>
      <c r="H390" s="65"/>
    </row>
    <row r="391" spans="1:8">
      <c r="A391" s="129" t="s">
        <v>344</v>
      </c>
      <c r="B391" s="41">
        <v>9369826.0199999996</v>
      </c>
      <c r="C391" s="41">
        <v>9369826.0199999996</v>
      </c>
      <c r="D391" s="41">
        <f t="shared" si="4"/>
        <v>0</v>
      </c>
      <c r="E391" s="26"/>
      <c r="F391" s="196"/>
      <c r="H391" s="65"/>
    </row>
    <row r="392" spans="1:8">
      <c r="A392" s="129" t="s">
        <v>345</v>
      </c>
      <c r="B392" s="41">
        <v>431370</v>
      </c>
      <c r="C392" s="41">
        <v>431370</v>
      </c>
      <c r="D392" s="41">
        <f t="shared" si="4"/>
        <v>0</v>
      </c>
      <c r="E392" s="26"/>
      <c r="F392" s="196"/>
      <c r="H392" s="65"/>
    </row>
    <row r="393" spans="1:8">
      <c r="A393" s="129" t="s">
        <v>346</v>
      </c>
      <c r="B393" s="41">
        <v>2808209.82</v>
      </c>
      <c r="C393" s="41">
        <v>2808209.82</v>
      </c>
      <c r="D393" s="41">
        <f t="shared" si="4"/>
        <v>0</v>
      </c>
      <c r="E393" s="26"/>
      <c r="F393" s="196"/>
      <c r="H393" s="65"/>
    </row>
    <row r="394" spans="1:8">
      <c r="A394" s="129" t="s">
        <v>347</v>
      </c>
      <c r="B394" s="41">
        <v>3629225.84</v>
      </c>
      <c r="C394" s="41">
        <v>3629225.84</v>
      </c>
      <c r="D394" s="41">
        <f t="shared" si="4"/>
        <v>0</v>
      </c>
      <c r="E394" s="26"/>
      <c r="F394" s="196"/>
      <c r="H394" s="65"/>
    </row>
    <row r="395" spans="1:8">
      <c r="A395" s="129" t="s">
        <v>348</v>
      </c>
      <c r="B395" s="41">
        <v>765985.47</v>
      </c>
      <c r="C395" s="41">
        <v>765985.47</v>
      </c>
      <c r="D395" s="41">
        <f t="shared" si="4"/>
        <v>0</v>
      </c>
      <c r="E395" s="26"/>
      <c r="F395" s="196"/>
      <c r="H395" s="65"/>
    </row>
    <row r="396" spans="1:8">
      <c r="A396" s="199"/>
      <c r="B396" s="31"/>
      <c r="C396" s="31"/>
      <c r="D396" s="31"/>
      <c r="E396" s="31"/>
      <c r="F396" s="120"/>
    </row>
    <row r="397" spans="1:8">
      <c r="A397" s="21" t="s">
        <v>22</v>
      </c>
      <c r="B397" s="33">
        <f>SUM(B382:B396)</f>
        <v>99891476.159999996</v>
      </c>
      <c r="C397" s="33">
        <f>SUM(C382:C396)</f>
        <v>103044970.32999998</v>
      </c>
      <c r="D397" s="33">
        <f>SUM(D382:D396)</f>
        <v>3153494.17</v>
      </c>
    </row>
    <row r="398" spans="1:8" ht="27" customHeight="1">
      <c r="A398" s="200"/>
      <c r="B398" s="200"/>
      <c r="C398" s="200"/>
      <c r="D398" s="200"/>
      <c r="E398" s="200"/>
    </row>
    <row r="399" spans="1:8">
      <c r="A399" s="183" t="s">
        <v>349</v>
      </c>
      <c r="B399" s="184" t="s">
        <v>121</v>
      </c>
      <c r="C399" s="22" t="s">
        <v>122</v>
      </c>
      <c r="D399" s="22" t="s">
        <v>334</v>
      </c>
      <c r="E399" s="201" t="s">
        <v>205</v>
      </c>
    </row>
    <row r="400" spans="1:8">
      <c r="A400" s="116" t="s">
        <v>350</v>
      </c>
      <c r="B400" s="41"/>
      <c r="C400" s="41"/>
      <c r="D400" s="24"/>
      <c r="E400" s="24"/>
    </row>
    <row r="401" spans="1:8">
      <c r="A401" s="129" t="s">
        <v>351</v>
      </c>
      <c r="B401" s="41">
        <v>3064954.97</v>
      </c>
      <c r="C401" s="41">
        <v>-5984785.1399999997</v>
      </c>
      <c r="D401" s="41">
        <f>C401-B401</f>
        <v>-9049740.1099999994</v>
      </c>
      <c r="E401" s="26"/>
      <c r="H401" s="65"/>
    </row>
    <row r="402" spans="1:8">
      <c r="A402" s="129" t="s">
        <v>352</v>
      </c>
      <c r="B402" s="41">
        <v>-1522.74</v>
      </c>
      <c r="C402" s="41">
        <v>-1522.74</v>
      </c>
      <c r="D402" s="41">
        <f t="shared" ref="D402:D416" si="5">C402-B402</f>
        <v>0</v>
      </c>
      <c r="E402" s="26"/>
    </row>
    <row r="403" spans="1:8">
      <c r="A403" s="129" t="s">
        <v>353</v>
      </c>
      <c r="B403" s="41">
        <v>-736708.49</v>
      </c>
      <c r="C403" s="41">
        <v>-736708.49</v>
      </c>
      <c r="D403" s="41">
        <f t="shared" si="5"/>
        <v>0</v>
      </c>
      <c r="E403" s="26"/>
    </row>
    <row r="404" spans="1:8">
      <c r="A404" s="129" t="s">
        <v>354</v>
      </c>
      <c r="B404" s="41">
        <v>844314.63</v>
      </c>
      <c r="C404" s="41">
        <v>844314.63</v>
      </c>
      <c r="D404" s="41">
        <f t="shared" si="5"/>
        <v>0</v>
      </c>
      <c r="E404" s="26"/>
    </row>
    <row r="405" spans="1:8">
      <c r="A405" s="129" t="s">
        <v>355</v>
      </c>
      <c r="B405" s="41">
        <v>3592318.2</v>
      </c>
      <c r="C405" s="41">
        <v>3592318.2</v>
      </c>
      <c r="D405" s="41">
        <f t="shared" si="5"/>
        <v>0</v>
      </c>
      <c r="E405" s="26"/>
    </row>
    <row r="406" spans="1:8">
      <c r="A406" s="129" t="s">
        <v>356</v>
      </c>
      <c r="B406" s="41">
        <v>2665338.4300000002</v>
      </c>
      <c r="C406" s="41">
        <v>2665338.4300000002</v>
      </c>
      <c r="D406" s="41">
        <f t="shared" si="5"/>
        <v>0</v>
      </c>
      <c r="E406" s="26"/>
    </row>
    <row r="407" spans="1:8">
      <c r="A407" s="129" t="s">
        <v>357</v>
      </c>
      <c r="B407" s="41">
        <v>20168064.399999999</v>
      </c>
      <c r="C407" s="41">
        <v>20168064.399999999</v>
      </c>
      <c r="D407" s="41">
        <f t="shared" si="5"/>
        <v>0</v>
      </c>
      <c r="E407" s="26"/>
    </row>
    <row r="408" spans="1:8">
      <c r="A408" s="129" t="s">
        <v>358</v>
      </c>
      <c r="B408" s="41">
        <v>5246584.6900000004</v>
      </c>
      <c r="C408" s="41">
        <v>5106584.6900000004</v>
      </c>
      <c r="D408" s="41">
        <f t="shared" si="5"/>
        <v>-140000</v>
      </c>
      <c r="E408" s="26"/>
    </row>
    <row r="409" spans="1:8">
      <c r="A409" s="129" t="s">
        <v>359</v>
      </c>
      <c r="B409" s="41">
        <v>5258496.17</v>
      </c>
      <c r="C409" s="41">
        <v>5258496.17</v>
      </c>
      <c r="D409" s="41">
        <f t="shared" si="5"/>
        <v>0</v>
      </c>
      <c r="E409" s="26"/>
    </row>
    <row r="410" spans="1:8">
      <c r="A410" s="129" t="s">
        <v>360</v>
      </c>
      <c r="B410" s="41">
        <v>0</v>
      </c>
      <c r="C410" s="41">
        <v>3478126.81</v>
      </c>
      <c r="D410" s="41">
        <f t="shared" si="5"/>
        <v>3478126.81</v>
      </c>
      <c r="E410" s="26"/>
    </row>
    <row r="411" spans="1:8">
      <c r="A411" s="129" t="s">
        <v>361</v>
      </c>
      <c r="B411" s="41">
        <v>-941694.28</v>
      </c>
      <c r="C411" s="41">
        <v>-949035.13</v>
      </c>
      <c r="D411" s="41">
        <f t="shared" si="5"/>
        <v>-7340.8499999999767</v>
      </c>
      <c r="E411" s="26"/>
    </row>
    <row r="412" spans="1:8">
      <c r="A412" s="129" t="s">
        <v>362</v>
      </c>
      <c r="B412" s="41">
        <v>-9262942.4600000009</v>
      </c>
      <c r="C412" s="41">
        <v>-9615646.8300000001</v>
      </c>
      <c r="D412" s="41">
        <f t="shared" si="5"/>
        <v>-352704.36999999918</v>
      </c>
      <c r="E412" s="26"/>
    </row>
    <row r="413" spans="1:8">
      <c r="A413" s="129" t="s">
        <v>363</v>
      </c>
      <c r="B413" s="41">
        <v>-1291458</v>
      </c>
      <c r="C413" s="41">
        <v>-1291458</v>
      </c>
      <c r="D413" s="41">
        <f t="shared" si="5"/>
        <v>0</v>
      </c>
      <c r="E413" s="26"/>
    </row>
    <row r="414" spans="1:8">
      <c r="A414" s="129" t="s">
        <v>364</v>
      </c>
      <c r="B414" s="41">
        <v>-17858711.449999999</v>
      </c>
      <c r="C414" s="41">
        <v>-17858711.449999999</v>
      </c>
      <c r="D414" s="41">
        <f t="shared" si="5"/>
        <v>0</v>
      </c>
      <c r="E414" s="26"/>
    </row>
    <row r="415" spans="1:8">
      <c r="A415" s="129" t="s">
        <v>365</v>
      </c>
      <c r="B415" s="41">
        <v>-192678.52</v>
      </c>
      <c r="C415" s="41">
        <v>-192678.52</v>
      </c>
      <c r="D415" s="41">
        <f t="shared" si="5"/>
        <v>0</v>
      </c>
      <c r="E415" s="26"/>
    </row>
    <row r="416" spans="1:8">
      <c r="A416" s="129" t="s">
        <v>366</v>
      </c>
      <c r="B416" s="41">
        <v>-547577</v>
      </c>
      <c r="C416" s="41">
        <v>-547577</v>
      </c>
      <c r="D416" s="41">
        <f t="shared" si="5"/>
        <v>0</v>
      </c>
      <c r="E416" s="26"/>
    </row>
    <row r="417" spans="1:6">
      <c r="A417" s="32"/>
      <c r="B417" s="41"/>
      <c r="C417" s="41"/>
      <c r="D417" s="41"/>
      <c r="E417" s="31"/>
    </row>
    <row r="418" spans="1:6">
      <c r="A418" s="21" t="s">
        <v>22</v>
      </c>
      <c r="B418" s="33">
        <f>SUM(B401:B417)</f>
        <v>10006778.549999997</v>
      </c>
      <c r="C418" s="33">
        <f>SUM(C401:C417)</f>
        <v>3935120.0300000012</v>
      </c>
      <c r="D418" s="33">
        <f>SUM(D401:D417)</f>
        <v>-6071658.5199999977</v>
      </c>
      <c r="E418" s="144"/>
    </row>
    <row r="420" spans="1:6">
      <c r="A420" s="15" t="s">
        <v>367</v>
      </c>
      <c r="B420" s="144"/>
      <c r="C420" s="144"/>
      <c r="D420" s="144"/>
    </row>
    <row r="421" spans="1:6" ht="6" customHeight="1"/>
    <row r="422" spans="1:6">
      <c r="A422" s="183" t="s">
        <v>368</v>
      </c>
      <c r="B422" s="184" t="s">
        <v>121</v>
      </c>
      <c r="C422" s="22" t="s">
        <v>122</v>
      </c>
      <c r="D422" s="22" t="s">
        <v>123</v>
      </c>
    </row>
    <row r="423" spans="1:6">
      <c r="A423" s="129" t="s">
        <v>369</v>
      </c>
      <c r="B423" s="41">
        <v>1001.01</v>
      </c>
      <c r="C423" s="41">
        <v>557.76</v>
      </c>
      <c r="D423" s="41">
        <f t="shared" ref="D423:D448" si="6">C423-B423</f>
        <v>-443.25</v>
      </c>
      <c r="F423" s="63"/>
    </row>
    <row r="424" spans="1:6">
      <c r="A424" s="129" t="s">
        <v>370</v>
      </c>
      <c r="B424" s="41">
        <v>75039.05</v>
      </c>
      <c r="C424" s="41">
        <v>215039.05</v>
      </c>
      <c r="D424" s="41">
        <f t="shared" si="6"/>
        <v>140000</v>
      </c>
      <c r="F424" s="63"/>
    </row>
    <row r="425" spans="1:6">
      <c r="A425" s="129" t="s">
        <v>371</v>
      </c>
      <c r="B425" s="41">
        <v>10703.47</v>
      </c>
      <c r="C425" s="41">
        <v>350062.69</v>
      </c>
      <c r="D425" s="41">
        <f t="shared" si="6"/>
        <v>339359.22000000003</v>
      </c>
      <c r="E425" s="65"/>
      <c r="F425" s="63"/>
    </row>
    <row r="426" spans="1:6">
      <c r="A426" s="129" t="s">
        <v>372</v>
      </c>
      <c r="B426" s="41">
        <v>38391.82</v>
      </c>
      <c r="C426" s="41">
        <v>8701.42</v>
      </c>
      <c r="D426" s="41">
        <f t="shared" si="6"/>
        <v>-29690.400000000001</v>
      </c>
      <c r="E426" s="65"/>
      <c r="F426" s="63"/>
    </row>
    <row r="427" spans="1:6">
      <c r="A427" s="129" t="s">
        <v>373</v>
      </c>
      <c r="B427" s="41">
        <v>641689.19999999995</v>
      </c>
      <c r="C427" s="41">
        <v>641738.06999999995</v>
      </c>
      <c r="D427" s="41">
        <f t="shared" si="6"/>
        <v>48.869999999995343</v>
      </c>
      <c r="F427" s="63"/>
    </row>
    <row r="428" spans="1:6">
      <c r="A428" s="129" t="s">
        <v>374</v>
      </c>
      <c r="B428" s="41">
        <v>12.63</v>
      </c>
      <c r="C428" s="41">
        <v>1619.18</v>
      </c>
      <c r="D428" s="41">
        <f t="shared" si="6"/>
        <v>1606.55</v>
      </c>
      <c r="E428" s="65"/>
      <c r="F428" s="63"/>
    </row>
    <row r="429" spans="1:6">
      <c r="A429" s="129" t="s">
        <v>375</v>
      </c>
      <c r="B429" s="41">
        <v>157101.23000000001</v>
      </c>
      <c r="C429" s="41">
        <v>157113.17000000001</v>
      </c>
      <c r="D429" s="41">
        <f t="shared" si="6"/>
        <v>11.940000000002328</v>
      </c>
      <c r="E429" s="65"/>
      <c r="F429" s="63"/>
    </row>
    <row r="430" spans="1:6">
      <c r="A430" s="129" t="s">
        <v>376</v>
      </c>
      <c r="B430" s="41">
        <v>2490.66</v>
      </c>
      <c r="C430" s="41">
        <v>54503.06</v>
      </c>
      <c r="D430" s="41">
        <f t="shared" si="6"/>
        <v>52012.399999999994</v>
      </c>
      <c r="E430" s="65"/>
      <c r="F430" s="63"/>
    </row>
    <row r="431" spans="1:6">
      <c r="A431" s="129" t="s">
        <v>377</v>
      </c>
      <c r="B431" s="41">
        <v>2.2599999999999998</v>
      </c>
      <c r="C431" s="41">
        <v>2.2599999999999998</v>
      </c>
      <c r="D431" s="41">
        <f t="shared" si="6"/>
        <v>0</v>
      </c>
      <c r="E431" s="65"/>
      <c r="F431" s="63"/>
    </row>
    <row r="432" spans="1:6">
      <c r="A432" s="129" t="s">
        <v>378</v>
      </c>
      <c r="B432" s="41">
        <v>31.69</v>
      </c>
      <c r="C432" s="41">
        <v>0</v>
      </c>
      <c r="D432" s="41">
        <f t="shared" si="6"/>
        <v>-31.69</v>
      </c>
      <c r="E432" s="65"/>
      <c r="F432" s="63"/>
    </row>
    <row r="433" spans="1:6">
      <c r="A433" s="129" t="s">
        <v>379</v>
      </c>
      <c r="B433" s="41">
        <v>13933.22</v>
      </c>
      <c r="C433" s="41">
        <v>564.41999999999996</v>
      </c>
      <c r="D433" s="41">
        <f t="shared" si="6"/>
        <v>-13368.8</v>
      </c>
      <c r="E433" s="65"/>
      <c r="F433" s="63"/>
    </row>
    <row r="434" spans="1:6">
      <c r="A434" s="129" t="s">
        <v>380</v>
      </c>
      <c r="B434" s="41">
        <v>538538.68999999994</v>
      </c>
      <c r="C434" s="41">
        <v>17738.16</v>
      </c>
      <c r="D434" s="41">
        <f t="shared" si="6"/>
        <v>-520800.52999999997</v>
      </c>
      <c r="E434" s="65"/>
      <c r="F434" s="63"/>
    </row>
    <row r="435" spans="1:6">
      <c r="A435" s="129" t="s">
        <v>381</v>
      </c>
      <c r="B435" s="41">
        <v>4.62</v>
      </c>
      <c r="C435" s="41">
        <v>9.4700000000000006</v>
      </c>
      <c r="D435" s="41">
        <f t="shared" si="6"/>
        <v>4.8500000000000005</v>
      </c>
      <c r="E435" s="65"/>
      <c r="F435" s="63"/>
    </row>
    <row r="436" spans="1:6">
      <c r="A436" s="129" t="s">
        <v>382</v>
      </c>
      <c r="B436" s="41">
        <v>833306.32</v>
      </c>
      <c r="C436" s="41">
        <v>0</v>
      </c>
      <c r="D436" s="41">
        <f t="shared" si="6"/>
        <v>-833306.32</v>
      </c>
      <c r="E436" s="65"/>
      <c r="F436" s="63"/>
    </row>
    <row r="437" spans="1:6">
      <c r="A437" s="129" t="s">
        <v>383</v>
      </c>
      <c r="B437" s="41">
        <v>2061250.04</v>
      </c>
      <c r="C437" s="41">
        <v>0</v>
      </c>
      <c r="D437" s="41">
        <f t="shared" si="6"/>
        <v>-2061250.04</v>
      </c>
      <c r="E437" s="65"/>
      <c r="F437" s="63"/>
    </row>
    <row r="438" spans="1:6">
      <c r="A438" s="129" t="s">
        <v>384</v>
      </c>
      <c r="B438" s="41">
        <v>3787.34</v>
      </c>
      <c r="C438" s="41">
        <v>3623.48</v>
      </c>
      <c r="D438" s="41">
        <f t="shared" si="6"/>
        <v>-163.86000000000013</v>
      </c>
      <c r="E438" s="65"/>
      <c r="F438" s="63"/>
    </row>
    <row r="439" spans="1:6">
      <c r="A439" s="129" t="s">
        <v>385</v>
      </c>
      <c r="B439" s="41">
        <v>0</v>
      </c>
      <c r="C439" s="41">
        <v>763290.99</v>
      </c>
      <c r="D439" s="41">
        <f t="shared" si="6"/>
        <v>763290.99</v>
      </c>
      <c r="E439" s="65"/>
      <c r="F439" s="63"/>
    </row>
    <row r="440" spans="1:6">
      <c r="A440" s="129" t="s">
        <v>386</v>
      </c>
      <c r="B440" s="41">
        <v>0</v>
      </c>
      <c r="C440" s="41">
        <v>1311801.6299999999</v>
      </c>
      <c r="D440" s="41">
        <f t="shared" si="6"/>
        <v>1311801.6299999999</v>
      </c>
      <c r="E440" s="65"/>
      <c r="F440" s="63"/>
    </row>
    <row r="441" spans="1:6">
      <c r="A441" s="129" t="s">
        <v>387</v>
      </c>
      <c r="B441" s="41">
        <v>0</v>
      </c>
      <c r="C441" s="41">
        <v>40240.35</v>
      </c>
      <c r="D441" s="41">
        <f t="shared" si="6"/>
        <v>40240.35</v>
      </c>
      <c r="E441" s="65"/>
      <c r="F441" s="63"/>
    </row>
    <row r="442" spans="1:6">
      <c r="A442" s="129" t="s">
        <v>388</v>
      </c>
      <c r="B442" s="41">
        <v>0</v>
      </c>
      <c r="C442" s="41">
        <v>517585.73</v>
      </c>
      <c r="D442" s="41">
        <f t="shared" si="6"/>
        <v>517585.73</v>
      </c>
      <c r="E442" s="65"/>
      <c r="F442" s="63"/>
    </row>
    <row r="443" spans="1:6">
      <c r="A443" s="129" t="s">
        <v>389</v>
      </c>
      <c r="B443" s="41">
        <v>0</v>
      </c>
      <c r="C443" s="41">
        <v>1669983.55</v>
      </c>
      <c r="D443" s="41">
        <f t="shared" si="6"/>
        <v>1669983.55</v>
      </c>
      <c r="E443" s="65"/>
      <c r="F443" s="63"/>
    </row>
    <row r="444" spans="1:6">
      <c r="A444" s="129" t="s">
        <v>390</v>
      </c>
      <c r="B444" s="41">
        <v>0</v>
      </c>
      <c r="C444" s="41">
        <v>186000</v>
      </c>
      <c r="D444" s="41">
        <f t="shared" si="6"/>
        <v>186000</v>
      </c>
      <c r="E444" s="65"/>
      <c r="F444" s="63"/>
    </row>
    <row r="445" spans="1:6">
      <c r="A445" s="129" t="s">
        <v>391</v>
      </c>
      <c r="B445" s="41">
        <v>25821.07</v>
      </c>
      <c r="C445" s="41">
        <v>0</v>
      </c>
      <c r="D445" s="41">
        <f t="shared" si="6"/>
        <v>-25821.07</v>
      </c>
      <c r="E445" s="65"/>
      <c r="F445" s="63"/>
    </row>
    <row r="446" spans="1:6">
      <c r="A446" s="129" t="s">
        <v>392</v>
      </c>
      <c r="B446" s="41">
        <v>629310.93999999994</v>
      </c>
      <c r="C446" s="41">
        <v>322058.01</v>
      </c>
      <c r="D446" s="41">
        <f t="shared" si="6"/>
        <v>-307252.92999999993</v>
      </c>
      <c r="E446" s="65"/>
      <c r="F446" s="63"/>
    </row>
    <row r="447" spans="1:6">
      <c r="A447" s="129" t="s">
        <v>393</v>
      </c>
      <c r="B447" s="41">
        <v>21692.94</v>
      </c>
      <c r="C447" s="41">
        <v>21692.94</v>
      </c>
      <c r="D447" s="41">
        <f t="shared" si="6"/>
        <v>0</v>
      </c>
      <c r="E447" s="65"/>
      <c r="F447" s="63"/>
    </row>
    <row r="448" spans="1:6">
      <c r="A448" s="129" t="s">
        <v>394</v>
      </c>
      <c r="B448" s="41">
        <v>1275000</v>
      </c>
      <c r="C448" s="41">
        <v>595547.23</v>
      </c>
      <c r="D448" s="41">
        <f t="shared" si="6"/>
        <v>-679452.77</v>
      </c>
      <c r="E448" s="65"/>
      <c r="F448" s="63"/>
    </row>
    <row r="449" spans="1:6">
      <c r="A449" s="134"/>
      <c r="B449" s="41"/>
      <c r="C449" s="41"/>
      <c r="D449" s="41"/>
    </row>
    <row r="450" spans="1:6">
      <c r="A450" s="21" t="s">
        <v>22</v>
      </c>
      <c r="B450" s="33">
        <f>SUM(B423:B449)</f>
        <v>6329108.2000000002</v>
      </c>
      <c r="C450" s="33">
        <f>SUM(C423:C449)</f>
        <v>6879472.6199999992</v>
      </c>
      <c r="D450" s="33">
        <f>SUM(D423:D449)</f>
        <v>550364.41999999946</v>
      </c>
    </row>
    <row r="451" spans="1:6" ht="24" customHeight="1"/>
    <row r="452" spans="1:6">
      <c r="A452" s="202" t="s">
        <v>395</v>
      </c>
      <c r="B452" s="184" t="s">
        <v>123</v>
      </c>
      <c r="C452" s="79" t="s">
        <v>396</v>
      </c>
      <c r="D452" s="11"/>
    </row>
    <row r="453" spans="1:6">
      <c r="A453" s="203" t="s">
        <v>397</v>
      </c>
      <c r="B453" s="204"/>
      <c r="C453" s="205"/>
    </row>
    <row r="454" spans="1:6" s="11" customFormat="1">
      <c r="A454" s="129" t="s">
        <v>398</v>
      </c>
      <c r="B454" s="38">
        <v>908712.93</v>
      </c>
      <c r="C454" s="206">
        <f>B454/B462</f>
        <v>0.65292481979096684</v>
      </c>
    </row>
    <row r="455" spans="1:6">
      <c r="A455" s="134" t="s">
        <v>399</v>
      </c>
      <c r="B455" s="207"/>
      <c r="C455" s="206"/>
      <c r="D455" s="123"/>
    </row>
    <row r="456" spans="1:6">
      <c r="A456" s="129" t="s">
        <v>400</v>
      </c>
      <c r="B456" s="38">
        <v>-30114</v>
      </c>
      <c r="C456" s="206">
        <f>B456/B462</f>
        <v>-2.1637392155501929E-2</v>
      </c>
      <c r="D456" s="123"/>
    </row>
    <row r="457" spans="1:6">
      <c r="A457" s="129" t="s">
        <v>401</v>
      </c>
      <c r="B457" s="38">
        <v>-2900.56</v>
      </c>
      <c r="C457" s="206">
        <f>B457/B462</f>
        <v>-2.0840988972093606E-3</v>
      </c>
      <c r="D457" s="123"/>
    </row>
    <row r="458" spans="1:6">
      <c r="A458" s="129" t="s">
        <v>402</v>
      </c>
      <c r="B458" s="38">
        <v>0</v>
      </c>
      <c r="C458" s="208"/>
      <c r="D458" s="123"/>
    </row>
    <row r="459" spans="1:6">
      <c r="A459" s="129" t="s">
        <v>403</v>
      </c>
      <c r="B459" s="38">
        <v>516059</v>
      </c>
      <c r="C459" s="206">
        <f>B459/B462</f>
        <v>0.37079667126174437</v>
      </c>
      <c r="D459" s="123"/>
    </row>
    <row r="460" spans="1:6">
      <c r="A460" s="129" t="s">
        <v>404</v>
      </c>
      <c r="B460" s="38">
        <v>0</v>
      </c>
      <c r="C460" s="208"/>
      <c r="D460" s="123"/>
      <c r="F460" s="63"/>
    </row>
    <row r="461" spans="1:6">
      <c r="A461" s="199" t="s">
        <v>405</v>
      </c>
      <c r="B461" s="192">
        <v>0</v>
      </c>
      <c r="C461" s="209"/>
      <c r="D461" s="123"/>
    </row>
    <row r="462" spans="1:6">
      <c r="A462" s="21" t="s">
        <v>22</v>
      </c>
      <c r="B462" s="33">
        <f>SUM(B453:B461)</f>
        <v>1391757.37</v>
      </c>
      <c r="D462" s="11"/>
      <c r="F462" s="35"/>
    </row>
    <row r="463" spans="1:6">
      <c r="F463" s="11"/>
    </row>
    <row r="464" spans="1:6">
      <c r="F464" s="11"/>
    </row>
    <row r="465" spans="1:14">
      <c r="C465" s="210"/>
      <c r="E465" s="11"/>
      <c r="F465" s="11"/>
    </row>
    <row r="466" spans="1:14" ht="12" customHeight="1">
      <c r="A466" s="15" t="s">
        <v>406</v>
      </c>
      <c r="E466" s="11"/>
      <c r="F466" s="11"/>
    </row>
    <row r="467" spans="1:14">
      <c r="A467" s="15" t="s">
        <v>407</v>
      </c>
      <c r="E467" s="11"/>
      <c r="F467" s="11"/>
    </row>
    <row r="468" spans="1:14">
      <c r="A468" s="211"/>
      <c r="B468" s="211"/>
      <c r="C468" s="211"/>
      <c r="D468" s="211"/>
      <c r="E468" s="11"/>
      <c r="F468" s="11"/>
    </row>
    <row r="469" spans="1:14">
      <c r="A469" s="212"/>
      <c r="B469" s="212"/>
      <c r="C469" s="212"/>
      <c r="D469" s="212"/>
      <c r="E469" s="11"/>
      <c r="F469" s="11"/>
    </row>
    <row r="470" spans="1:14">
      <c r="A470" s="213" t="s">
        <v>408</v>
      </c>
      <c r="B470" s="214"/>
      <c r="C470" s="214"/>
      <c r="D470" s="215"/>
      <c r="E470" s="11"/>
      <c r="F470" s="11"/>
    </row>
    <row r="471" spans="1:14">
      <c r="A471" s="216" t="s">
        <v>409</v>
      </c>
      <c r="B471" s="217"/>
      <c r="C471" s="217"/>
      <c r="D471" s="218"/>
      <c r="E471" s="11"/>
      <c r="F471" s="11"/>
    </row>
    <row r="472" spans="1:14">
      <c r="A472" s="219" t="s">
        <v>410</v>
      </c>
      <c r="B472" s="220"/>
      <c r="C472" s="220"/>
      <c r="D472" s="221"/>
      <c r="E472" s="11"/>
      <c r="F472" s="11"/>
    </row>
    <row r="473" spans="1:14" ht="15">
      <c r="A473" s="222" t="s">
        <v>411</v>
      </c>
      <c r="B473" s="223"/>
      <c r="D473" s="224">
        <f>[1]EAI!H23</f>
        <v>51504434.909999996</v>
      </c>
      <c r="E473" s="11"/>
      <c r="F473"/>
      <c r="G473"/>
      <c r="H473"/>
      <c r="I473"/>
      <c r="J473"/>
      <c r="K473"/>
      <c r="L473"/>
      <c r="M473"/>
      <c r="N473"/>
    </row>
    <row r="474" spans="1:14" ht="15">
      <c r="A474" s="225"/>
      <c r="B474" s="225"/>
      <c r="C474" s="11"/>
      <c r="E474" s="11"/>
      <c r="F474"/>
      <c r="G474"/>
      <c r="H474"/>
      <c r="I474"/>
      <c r="J474"/>
      <c r="K474"/>
      <c r="L474"/>
      <c r="M474"/>
      <c r="N474"/>
    </row>
    <row r="475" spans="1:14" ht="15">
      <c r="A475" s="226" t="s">
        <v>412</v>
      </c>
      <c r="B475" s="227"/>
      <c r="C475" s="228"/>
      <c r="D475" s="229">
        <f>SUM(C475:C480)</f>
        <v>20.89</v>
      </c>
      <c r="E475" s="11"/>
      <c r="F475"/>
      <c r="G475"/>
      <c r="H475"/>
      <c r="I475"/>
      <c r="J475"/>
      <c r="K475"/>
      <c r="L475"/>
      <c r="M475"/>
      <c r="N475"/>
    </row>
    <row r="476" spans="1:14" ht="12" customHeight="1">
      <c r="A476" s="230" t="s">
        <v>413</v>
      </c>
      <c r="B476" s="231"/>
      <c r="C476" s="232">
        <v>0</v>
      </c>
      <c r="D476" s="233"/>
      <c r="E476" s="11"/>
      <c r="F476"/>
      <c r="G476"/>
      <c r="H476"/>
      <c r="I476"/>
      <c r="J476"/>
      <c r="K476"/>
      <c r="L476"/>
      <c r="M476"/>
      <c r="N476"/>
    </row>
    <row r="477" spans="1:14" ht="15">
      <c r="A477" s="230" t="s">
        <v>414</v>
      </c>
      <c r="B477" s="231"/>
      <c r="C477" s="232">
        <v>0</v>
      </c>
      <c r="D477" s="233"/>
      <c r="E477" s="11"/>
      <c r="F477"/>
      <c r="G477"/>
      <c r="H477"/>
      <c r="I477"/>
      <c r="J477"/>
      <c r="K477"/>
      <c r="L477"/>
      <c r="M477"/>
      <c r="N477"/>
    </row>
    <row r="478" spans="1:14" ht="15">
      <c r="A478" s="230" t="s">
        <v>415</v>
      </c>
      <c r="B478" s="231"/>
      <c r="C478" s="232">
        <v>0</v>
      </c>
      <c r="D478" s="233"/>
      <c r="E478" s="11"/>
      <c r="F478"/>
      <c r="G478"/>
      <c r="H478"/>
      <c r="I478"/>
      <c r="J478"/>
      <c r="K478"/>
      <c r="L478"/>
      <c r="M478"/>
      <c r="N478"/>
    </row>
    <row r="479" spans="1:14" ht="15">
      <c r="A479" s="230" t="s">
        <v>416</v>
      </c>
      <c r="B479" s="231"/>
      <c r="C479" s="232">
        <v>0</v>
      </c>
      <c r="D479" s="233"/>
      <c r="E479" s="11"/>
      <c r="F479"/>
      <c r="G479"/>
      <c r="H479"/>
      <c r="I479"/>
      <c r="J479"/>
      <c r="K479"/>
      <c r="L479"/>
      <c r="M479"/>
      <c r="N479"/>
    </row>
    <row r="480" spans="1:14" ht="15">
      <c r="A480" s="230" t="s">
        <v>417</v>
      </c>
      <c r="B480" s="231"/>
      <c r="C480" s="232">
        <v>20.89</v>
      </c>
      <c r="D480" s="233"/>
      <c r="E480" s="34"/>
      <c r="F480"/>
      <c r="G480"/>
      <c r="H480"/>
      <c r="I480"/>
      <c r="J480"/>
      <c r="K480"/>
      <c r="L480"/>
      <c r="M480"/>
      <c r="N480"/>
    </row>
    <row r="481" spans="1:14" ht="15">
      <c r="A481" s="225"/>
      <c r="B481" s="225"/>
      <c r="C481" s="11"/>
      <c r="E481" s="11"/>
      <c r="F481"/>
      <c r="G481"/>
      <c r="H481"/>
      <c r="I481"/>
      <c r="J481"/>
      <c r="K481"/>
      <c r="L481"/>
      <c r="M481"/>
      <c r="N481"/>
    </row>
    <row r="482" spans="1:14" ht="15">
      <c r="A482" s="226" t="s">
        <v>418</v>
      </c>
      <c r="B482" s="227"/>
      <c r="C482" s="228"/>
      <c r="D482" s="229">
        <f>SUM(C482:C486)</f>
        <v>3183178.22</v>
      </c>
      <c r="E482" s="11"/>
      <c r="F482"/>
      <c r="G482"/>
      <c r="H482"/>
      <c r="I482"/>
      <c r="J482"/>
      <c r="K482"/>
      <c r="L482"/>
      <c r="M482"/>
      <c r="N482"/>
    </row>
    <row r="483" spans="1:14" ht="15">
      <c r="A483" s="230" t="s">
        <v>419</v>
      </c>
      <c r="B483" s="231"/>
      <c r="C483" s="232">
        <v>0</v>
      </c>
      <c r="D483" s="233"/>
      <c r="E483" s="11"/>
      <c r="F483"/>
      <c r="G483"/>
      <c r="H483"/>
      <c r="I483"/>
      <c r="J483"/>
      <c r="K483"/>
      <c r="L483"/>
      <c r="M483"/>
      <c r="N483"/>
    </row>
    <row r="484" spans="1:14" ht="15">
      <c r="A484" s="230" t="s">
        <v>420</v>
      </c>
      <c r="B484" s="231"/>
      <c r="C484" s="232">
        <v>0</v>
      </c>
      <c r="D484" s="233"/>
      <c r="E484" s="11"/>
      <c r="F484"/>
      <c r="G484"/>
      <c r="H484"/>
      <c r="I484"/>
      <c r="J484"/>
      <c r="K484"/>
      <c r="L484"/>
      <c r="M484"/>
      <c r="N484"/>
    </row>
    <row r="485" spans="1:14" ht="15">
      <c r="A485" s="230" t="s">
        <v>421</v>
      </c>
      <c r="B485" s="231"/>
      <c r="C485" s="232">
        <v>0</v>
      </c>
      <c r="D485" s="233"/>
      <c r="E485" s="11"/>
      <c r="F485"/>
      <c r="G485"/>
      <c r="H485"/>
      <c r="I485"/>
      <c r="J485"/>
      <c r="K485"/>
      <c r="L485"/>
      <c r="M485"/>
      <c r="N485"/>
    </row>
    <row r="486" spans="1:14" ht="15">
      <c r="A486" s="234" t="s">
        <v>422</v>
      </c>
      <c r="B486" s="235"/>
      <c r="C486" s="232">
        <v>3183178.22</v>
      </c>
      <c r="D486" s="236"/>
      <c r="E486" s="11"/>
      <c r="F486"/>
      <c r="G486"/>
      <c r="H486"/>
      <c r="I486"/>
      <c r="J486"/>
      <c r="K486"/>
      <c r="L486"/>
      <c r="M486"/>
      <c r="N486"/>
    </row>
    <row r="487" spans="1:14" ht="15">
      <c r="A487" s="225"/>
      <c r="B487" s="225"/>
      <c r="E487" s="11"/>
      <c r="F487"/>
      <c r="G487"/>
      <c r="H487"/>
      <c r="I487"/>
      <c r="J487"/>
      <c r="K487"/>
      <c r="L487"/>
      <c r="M487"/>
      <c r="N487"/>
    </row>
    <row r="488" spans="1:14" ht="15">
      <c r="A488" s="222" t="s">
        <v>423</v>
      </c>
      <c r="B488" s="223"/>
      <c r="D488" s="224">
        <f>+D473+D475-D482</f>
        <v>48321277.579999998</v>
      </c>
      <c r="E488" s="237"/>
      <c r="F488" s="238">
        <f>D488-[1]EA!D33</f>
        <v>0</v>
      </c>
      <c r="G488" s="238"/>
      <c r="H488"/>
      <c r="I488"/>
      <c r="J488"/>
      <c r="K488"/>
      <c r="L488"/>
      <c r="M488"/>
      <c r="N488"/>
    </row>
    <row r="489" spans="1:14" ht="15">
      <c r="A489" s="212"/>
      <c r="B489" s="212"/>
      <c r="C489" s="212"/>
      <c r="D489" s="212"/>
      <c r="E489" s="239"/>
      <c r="F489"/>
      <c r="G489"/>
      <c r="H489"/>
      <c r="I489"/>
      <c r="J489"/>
      <c r="K489"/>
      <c r="L489"/>
      <c r="M489"/>
      <c r="N489"/>
    </row>
    <row r="490" spans="1:14" ht="12" customHeight="1">
      <c r="A490" s="212"/>
      <c r="B490" s="212"/>
      <c r="C490" s="212"/>
      <c r="D490" s="212"/>
      <c r="E490" s="11"/>
      <c r="F490"/>
      <c r="G490"/>
      <c r="H490"/>
      <c r="I490"/>
      <c r="J490"/>
      <c r="K490"/>
      <c r="L490"/>
      <c r="M490"/>
      <c r="N490"/>
    </row>
    <row r="491" spans="1:14" ht="15">
      <c r="A491" s="213" t="s">
        <v>424</v>
      </c>
      <c r="B491" s="214"/>
      <c r="C491" s="214"/>
      <c r="D491" s="215"/>
      <c r="E491" s="11"/>
      <c r="F491"/>
      <c r="G491"/>
      <c r="H491"/>
      <c r="I491"/>
      <c r="J491"/>
      <c r="K491"/>
      <c r="L491"/>
      <c r="M491"/>
      <c r="N491"/>
    </row>
    <row r="492" spans="1:14" ht="15">
      <c r="A492" s="216" t="s">
        <v>409</v>
      </c>
      <c r="B492" s="217"/>
      <c r="C492" s="217"/>
      <c r="D492" s="218"/>
      <c r="E492" s="11"/>
      <c r="F492"/>
      <c r="G492"/>
      <c r="H492"/>
      <c r="I492"/>
      <c r="J492"/>
      <c r="K492"/>
      <c r="L492"/>
      <c r="M492"/>
      <c r="N492"/>
    </row>
    <row r="493" spans="1:14" ht="15">
      <c r="A493" s="219" t="s">
        <v>410</v>
      </c>
      <c r="B493" s="220"/>
      <c r="C493" s="220"/>
      <c r="D493" s="221"/>
      <c r="E493" s="11"/>
      <c r="F493"/>
      <c r="G493"/>
      <c r="H493"/>
      <c r="I493"/>
      <c r="J493"/>
      <c r="K493"/>
      <c r="L493"/>
      <c r="M493"/>
      <c r="N493"/>
    </row>
    <row r="494" spans="1:14" ht="15">
      <c r="A494" s="222" t="s">
        <v>425</v>
      </c>
      <c r="B494" s="223"/>
      <c r="D494" s="224">
        <f>[1]COG!$G$83</f>
        <v>43715296.780000001</v>
      </c>
      <c r="E494" s="34"/>
      <c r="F494"/>
      <c r="G494"/>
      <c r="H494"/>
      <c r="I494"/>
      <c r="J494"/>
      <c r="K494"/>
      <c r="L494"/>
      <c r="M494"/>
      <c r="N494"/>
    </row>
    <row r="495" spans="1:14" ht="15">
      <c r="A495" s="225"/>
      <c r="B495" s="225"/>
      <c r="E495" s="11"/>
      <c r="F495"/>
      <c r="G495"/>
      <c r="H495"/>
      <c r="I495"/>
      <c r="J495"/>
      <c r="K495"/>
      <c r="L495"/>
      <c r="M495"/>
      <c r="N495"/>
    </row>
    <row r="496" spans="1:14" ht="15">
      <c r="A496" s="240" t="s">
        <v>426</v>
      </c>
      <c r="B496" s="241"/>
      <c r="C496" s="242"/>
      <c r="D496" s="243">
        <f>SUM(C497:C513)</f>
        <v>1446667.9300000002</v>
      </c>
      <c r="E496" s="11"/>
      <c r="F496"/>
      <c r="G496"/>
      <c r="H496"/>
      <c r="I496"/>
      <c r="J496"/>
      <c r="K496"/>
      <c r="L496"/>
      <c r="M496"/>
      <c r="N496"/>
    </row>
    <row r="497" spans="1:14" ht="15">
      <c r="A497" s="230" t="s">
        <v>427</v>
      </c>
      <c r="B497" s="231"/>
      <c r="C497" s="244">
        <f>[1]COG!G50</f>
        <v>21896</v>
      </c>
      <c r="D497" s="245"/>
      <c r="E497" s="197"/>
      <c r="F497"/>
      <c r="G497"/>
      <c r="H497"/>
      <c r="I497"/>
      <c r="J497"/>
      <c r="K497"/>
      <c r="L497"/>
      <c r="M497"/>
      <c r="N497"/>
    </row>
    <row r="498" spans="1:14" ht="15">
      <c r="A498" s="230" t="s">
        <v>428</v>
      </c>
      <c r="B498" s="231"/>
      <c r="C498" s="244">
        <f>[1]COG!G51</f>
        <v>0</v>
      </c>
      <c r="D498" s="245"/>
      <c r="E498" s="197"/>
      <c r="F498"/>
      <c r="G498"/>
      <c r="H498"/>
      <c r="I498"/>
      <c r="J498"/>
      <c r="K498"/>
      <c r="L498"/>
      <c r="M498"/>
      <c r="N498"/>
    </row>
    <row r="499" spans="1:14" ht="15">
      <c r="A499" s="230" t="s">
        <v>429</v>
      </c>
      <c r="B499" s="231"/>
      <c r="C499" s="244">
        <f>[1]COG!G52</f>
        <v>0</v>
      </c>
      <c r="D499" s="245"/>
      <c r="E499" s="197"/>
      <c r="F499"/>
      <c r="G499"/>
      <c r="H499"/>
      <c r="I499"/>
      <c r="J499"/>
      <c r="K499"/>
      <c r="L499"/>
      <c r="M499"/>
      <c r="N499"/>
    </row>
    <row r="500" spans="1:14" ht="15">
      <c r="A500" s="230" t="s">
        <v>430</v>
      </c>
      <c r="B500" s="231"/>
      <c r="C500" s="244">
        <f>B459</f>
        <v>516059</v>
      </c>
      <c r="D500" s="245"/>
      <c r="F500"/>
      <c r="G500"/>
      <c r="H500"/>
      <c r="I500"/>
      <c r="J500"/>
      <c r="K500"/>
      <c r="L500"/>
      <c r="M500"/>
      <c r="N500"/>
    </row>
    <row r="501" spans="1:14" ht="15">
      <c r="A501" s="230" t="s">
        <v>431</v>
      </c>
      <c r="B501" s="231"/>
      <c r="C501" s="244">
        <v>0</v>
      </c>
      <c r="D501" s="245"/>
      <c r="F501"/>
      <c r="G501"/>
      <c r="H501"/>
      <c r="I501"/>
      <c r="J501"/>
      <c r="K501"/>
      <c r="L501"/>
      <c r="M501"/>
      <c r="N501"/>
    </row>
    <row r="502" spans="1:14" ht="15">
      <c r="A502" s="230" t="s">
        <v>432</v>
      </c>
      <c r="B502" s="231"/>
      <c r="C502" s="244">
        <f>B460</f>
        <v>0</v>
      </c>
      <c r="D502" s="245"/>
      <c r="F502"/>
      <c r="G502"/>
      <c r="H502"/>
      <c r="I502"/>
      <c r="J502"/>
      <c r="K502"/>
      <c r="L502"/>
      <c r="M502"/>
      <c r="N502"/>
    </row>
    <row r="503" spans="1:14" ht="15">
      <c r="A503" s="230" t="s">
        <v>433</v>
      </c>
      <c r="B503" s="231"/>
      <c r="C503" s="244">
        <v>0</v>
      </c>
      <c r="D503" s="245"/>
      <c r="F503"/>
      <c r="G503"/>
      <c r="H503"/>
      <c r="I503"/>
      <c r="J503"/>
      <c r="K503"/>
      <c r="L503"/>
      <c r="M503"/>
      <c r="N503"/>
    </row>
    <row r="504" spans="1:14" ht="15">
      <c r="A504" s="230" t="s">
        <v>434</v>
      </c>
      <c r="B504" s="231"/>
      <c r="C504" s="244">
        <v>0</v>
      </c>
      <c r="D504" s="245"/>
      <c r="F504"/>
      <c r="G504"/>
      <c r="H504"/>
      <c r="I504"/>
      <c r="J504"/>
      <c r="K504"/>
      <c r="L504"/>
      <c r="M504"/>
      <c r="N504"/>
    </row>
    <row r="505" spans="1:14" ht="13.5" customHeight="1">
      <c r="A505" s="230" t="s">
        <v>435</v>
      </c>
      <c r="B505" s="231"/>
      <c r="C505" s="244">
        <v>0</v>
      </c>
      <c r="D505" s="245"/>
      <c r="F505"/>
      <c r="G505"/>
      <c r="H505"/>
      <c r="I505"/>
      <c r="J505"/>
      <c r="K505"/>
      <c r="L505"/>
      <c r="M505"/>
      <c r="N505"/>
    </row>
    <row r="506" spans="1:14" ht="15">
      <c r="A506" s="230" t="s">
        <v>436</v>
      </c>
      <c r="B506" s="231"/>
      <c r="C506" s="244">
        <v>908712.93</v>
      </c>
      <c r="D506" s="245"/>
      <c r="F506"/>
      <c r="G506"/>
      <c r="H506"/>
      <c r="I506"/>
      <c r="J506"/>
      <c r="K506"/>
      <c r="L506"/>
      <c r="M506"/>
      <c r="N506"/>
    </row>
    <row r="507" spans="1:14" ht="15">
      <c r="A507" s="230" t="s">
        <v>437</v>
      </c>
      <c r="B507" s="231"/>
      <c r="C507" s="244">
        <v>0</v>
      </c>
      <c r="D507" s="245"/>
      <c r="F507"/>
      <c r="G507"/>
      <c r="H507"/>
      <c r="I507"/>
      <c r="J507"/>
      <c r="K507"/>
      <c r="L507"/>
      <c r="M507"/>
      <c r="N507"/>
    </row>
    <row r="508" spans="1:14" ht="15">
      <c r="A508" s="230" t="s">
        <v>438</v>
      </c>
      <c r="B508" s="231"/>
      <c r="C508" s="244">
        <v>0</v>
      </c>
      <c r="D508" s="245"/>
      <c r="F508"/>
      <c r="G508"/>
      <c r="H508"/>
      <c r="I508"/>
      <c r="J508"/>
      <c r="K508"/>
      <c r="L508"/>
      <c r="M508"/>
      <c r="N508"/>
    </row>
    <row r="509" spans="1:14" ht="15">
      <c r="A509" s="230" t="s">
        <v>439</v>
      </c>
      <c r="B509" s="231"/>
      <c r="C509" s="244">
        <v>0</v>
      </c>
      <c r="D509" s="245"/>
      <c r="F509"/>
      <c r="G509"/>
      <c r="H509"/>
      <c r="I509"/>
      <c r="J509"/>
      <c r="K509"/>
      <c r="L509"/>
      <c r="M509"/>
      <c r="N509"/>
    </row>
    <row r="510" spans="1:14" ht="15">
      <c r="A510" s="230" t="s">
        <v>440</v>
      </c>
      <c r="B510" s="231"/>
      <c r="C510" s="244">
        <v>0</v>
      </c>
      <c r="D510" s="245"/>
      <c r="F510"/>
      <c r="G510"/>
      <c r="H510"/>
      <c r="I510"/>
      <c r="J510"/>
      <c r="K510"/>
      <c r="L510"/>
      <c r="M510"/>
      <c r="N510"/>
    </row>
    <row r="511" spans="1:14" ht="12.75" customHeight="1">
      <c r="A511" s="230" t="s">
        <v>441</v>
      </c>
      <c r="B511" s="231"/>
      <c r="C511" s="244">
        <v>0</v>
      </c>
      <c r="D511" s="245"/>
      <c r="F511"/>
      <c r="G511"/>
      <c r="H511"/>
      <c r="I511"/>
      <c r="J511"/>
      <c r="K511"/>
      <c r="L511"/>
      <c r="M511"/>
      <c r="N511"/>
    </row>
    <row r="512" spans="1:14" ht="15">
      <c r="A512" s="230" t="s">
        <v>442</v>
      </c>
      <c r="B512" s="231"/>
      <c r="C512" s="244">
        <v>0</v>
      </c>
      <c r="D512" s="245"/>
      <c r="F512"/>
      <c r="G512"/>
      <c r="H512"/>
      <c r="I512"/>
      <c r="J512"/>
      <c r="K512"/>
      <c r="L512"/>
      <c r="M512"/>
      <c r="N512"/>
    </row>
    <row r="513" spans="1:14" ht="15">
      <c r="A513" s="234" t="s">
        <v>443</v>
      </c>
      <c r="B513" s="235"/>
      <c r="C513" s="244">
        <v>0</v>
      </c>
      <c r="D513" s="245"/>
      <c r="F513"/>
      <c r="G513"/>
      <c r="H513"/>
      <c r="I513"/>
      <c r="J513"/>
      <c r="K513"/>
      <c r="L513"/>
      <c r="M513"/>
      <c r="N513"/>
    </row>
    <row r="514" spans="1:14" ht="15">
      <c r="A514" s="225"/>
      <c r="B514" s="225"/>
      <c r="C514" s="39"/>
      <c r="F514"/>
      <c r="G514"/>
      <c r="H514"/>
      <c r="I514"/>
      <c r="J514"/>
      <c r="K514"/>
      <c r="L514"/>
      <c r="M514"/>
      <c r="N514"/>
    </row>
    <row r="515" spans="1:14" ht="12" customHeight="1">
      <c r="A515" s="240" t="s">
        <v>444</v>
      </c>
      <c r="B515" s="241"/>
      <c r="C515" s="242"/>
      <c r="D515" s="243">
        <f>SUM(C516:C522)</f>
        <v>67863.59</v>
      </c>
      <c r="E515" s="65"/>
      <c r="F515"/>
      <c r="G515"/>
      <c r="H515"/>
      <c r="I515"/>
      <c r="J515"/>
      <c r="K515"/>
      <c r="L515"/>
      <c r="M515"/>
      <c r="N515"/>
    </row>
    <row r="516" spans="1:14" ht="15">
      <c r="A516" s="230" t="s">
        <v>445</v>
      </c>
      <c r="B516" s="231"/>
      <c r="C516" s="244">
        <v>54910.559999999998</v>
      </c>
      <c r="D516" s="245"/>
      <c r="F516" s="246"/>
      <c r="G516" s="247"/>
      <c r="H516"/>
      <c r="I516"/>
      <c r="J516"/>
      <c r="K516"/>
      <c r="L516"/>
      <c r="M516"/>
      <c r="N516"/>
    </row>
    <row r="517" spans="1:14" ht="15">
      <c r="A517" s="230" t="s">
        <v>446</v>
      </c>
      <c r="B517" s="231"/>
      <c r="C517" s="244">
        <v>0</v>
      </c>
      <c r="D517" s="245"/>
      <c r="F517" s="248"/>
      <c r="G517" s="246"/>
      <c r="H517"/>
      <c r="I517"/>
      <c r="J517"/>
      <c r="K517"/>
      <c r="L517"/>
      <c r="M517"/>
      <c r="N517"/>
    </row>
    <row r="518" spans="1:14" ht="12" customHeight="1">
      <c r="A518" s="230" t="s">
        <v>447</v>
      </c>
      <c r="B518" s="231"/>
      <c r="C518" s="244">
        <v>0</v>
      </c>
      <c r="D518" s="245"/>
      <c r="F518"/>
      <c r="G518" s="248"/>
      <c r="H518"/>
      <c r="I518"/>
      <c r="J518"/>
      <c r="K518"/>
      <c r="L518"/>
      <c r="M518"/>
      <c r="N518"/>
    </row>
    <row r="519" spans="1:14" ht="15" customHeight="1">
      <c r="A519" s="230" t="s">
        <v>448</v>
      </c>
      <c r="B519" s="231"/>
      <c r="C519" s="244">
        <v>0</v>
      </c>
      <c r="D519" s="245"/>
      <c r="F519"/>
      <c r="G519"/>
      <c r="H519"/>
      <c r="I519"/>
      <c r="J519"/>
      <c r="K519"/>
      <c r="L519"/>
      <c r="M519"/>
      <c r="N519"/>
    </row>
    <row r="520" spans="1:14" ht="15">
      <c r="A520" s="230" t="s">
        <v>449</v>
      </c>
      <c r="B520" s="231"/>
      <c r="C520" s="232">
        <v>0</v>
      </c>
      <c r="D520" s="245"/>
      <c r="F520"/>
      <c r="G520"/>
      <c r="H520"/>
      <c r="I520"/>
      <c r="J520"/>
      <c r="K520"/>
      <c r="L520"/>
      <c r="M520"/>
      <c r="N520"/>
    </row>
    <row r="521" spans="1:14" ht="15">
      <c r="A521" s="230" t="s">
        <v>450</v>
      </c>
      <c r="B521" s="231"/>
      <c r="C521" s="232">
        <v>6.92</v>
      </c>
      <c r="D521" s="245"/>
      <c r="F521"/>
      <c r="G521"/>
      <c r="H521"/>
      <c r="I521"/>
      <c r="J521"/>
      <c r="K521"/>
      <c r="L521"/>
      <c r="M521"/>
      <c r="N521"/>
    </row>
    <row r="522" spans="1:14" ht="15">
      <c r="A522" s="234" t="s">
        <v>451</v>
      </c>
      <c r="B522" s="235"/>
      <c r="C522" s="232">
        <f>12946.11</f>
        <v>12946.11</v>
      </c>
      <c r="D522" s="245"/>
      <c r="F522"/>
      <c r="G522"/>
      <c r="H522"/>
      <c r="I522"/>
      <c r="J522"/>
      <c r="K522"/>
      <c r="L522"/>
      <c r="M522"/>
      <c r="N522"/>
    </row>
    <row r="523" spans="1:14" ht="15">
      <c r="A523" s="249"/>
      <c r="B523" s="249"/>
      <c r="F523"/>
      <c r="G523"/>
      <c r="H523"/>
      <c r="I523"/>
      <c r="J523"/>
      <c r="K523"/>
      <c r="L523"/>
      <c r="M523"/>
      <c r="N523"/>
    </row>
    <row r="524" spans="1:14" ht="15">
      <c r="A524" s="250" t="s">
        <v>452</v>
      </c>
      <c r="D524" s="224">
        <f>+D494-D496+D515</f>
        <v>42336492.440000005</v>
      </c>
      <c r="E524" s="65"/>
      <c r="F524" s="248">
        <f>D524-[1]EA!I51</f>
        <v>0</v>
      </c>
      <c r="G524"/>
      <c r="H524"/>
      <c r="I524"/>
      <c r="J524"/>
      <c r="K524"/>
      <c r="L524"/>
      <c r="M524"/>
      <c r="N524"/>
    </row>
    <row r="525" spans="1:14" ht="15">
      <c r="E525" s="35"/>
      <c r="F525"/>
      <c r="G525"/>
      <c r="H525"/>
      <c r="I525"/>
      <c r="J525"/>
      <c r="K525"/>
      <c r="L525"/>
      <c r="M525"/>
      <c r="N525"/>
    </row>
    <row r="526" spans="1:14" ht="15">
      <c r="E526" s="35"/>
      <c r="F526"/>
      <c r="G526"/>
      <c r="H526"/>
      <c r="I526"/>
      <c r="J526"/>
      <c r="K526"/>
      <c r="L526"/>
      <c r="M526"/>
      <c r="N526"/>
    </row>
    <row r="527" spans="1:14" ht="15">
      <c r="A527" s="13" t="s">
        <v>453</v>
      </c>
      <c r="B527" s="13"/>
      <c r="C527" s="13"/>
      <c r="D527" s="13"/>
      <c r="E527" s="251"/>
      <c r="F527"/>
      <c r="G527"/>
      <c r="H527"/>
      <c r="I527"/>
      <c r="J527"/>
      <c r="K527"/>
      <c r="L527"/>
      <c r="M527"/>
      <c r="N527"/>
    </row>
    <row r="528" spans="1:14" ht="21" customHeight="1">
      <c r="A528" s="251"/>
      <c r="B528" s="251"/>
      <c r="C528" s="251"/>
      <c r="D528" s="251"/>
      <c r="E528" s="251"/>
      <c r="F528"/>
      <c r="G528"/>
      <c r="H528"/>
      <c r="I528"/>
      <c r="J528"/>
      <c r="K528"/>
      <c r="L528"/>
      <c r="M528"/>
      <c r="N528"/>
    </row>
    <row r="529" spans="1:14" ht="15">
      <c r="A529" s="195" t="s">
        <v>453</v>
      </c>
      <c r="B529" s="146" t="s">
        <v>121</v>
      </c>
      <c r="C529" s="181" t="s">
        <v>122</v>
      </c>
      <c r="D529" s="181" t="s">
        <v>123</v>
      </c>
      <c r="E529" s="11"/>
      <c r="F529"/>
      <c r="G529"/>
      <c r="H529"/>
      <c r="I529"/>
      <c r="J529"/>
      <c r="K529"/>
      <c r="L529"/>
      <c r="M529"/>
      <c r="N529"/>
    </row>
    <row r="530" spans="1:14" ht="16.5" customHeight="1">
      <c r="A530" s="23"/>
      <c r="B530" s="252">
        <v>0</v>
      </c>
      <c r="C530" s="118"/>
      <c r="D530" s="118"/>
      <c r="E530" s="11"/>
      <c r="F530"/>
      <c r="G530"/>
      <c r="H530"/>
      <c r="I530"/>
      <c r="J530"/>
      <c r="K530"/>
      <c r="L530"/>
      <c r="M530"/>
      <c r="N530"/>
    </row>
    <row r="531" spans="1:14" ht="15">
      <c r="A531" s="25"/>
      <c r="B531" s="253"/>
      <c r="C531" s="253"/>
      <c r="D531" s="253"/>
      <c r="E531" s="11"/>
      <c r="F531"/>
      <c r="G531"/>
      <c r="H531"/>
      <c r="I531"/>
      <c r="J531"/>
      <c r="K531"/>
      <c r="L531"/>
      <c r="M531"/>
      <c r="N531"/>
    </row>
    <row r="532" spans="1:14" ht="15">
      <c r="A532" s="25"/>
      <c r="B532" s="253"/>
      <c r="C532" s="253"/>
      <c r="D532" s="253"/>
      <c r="E532" s="11"/>
      <c r="F532"/>
      <c r="G532"/>
      <c r="H532"/>
      <c r="I532"/>
      <c r="J532"/>
      <c r="K532"/>
      <c r="L532"/>
      <c r="M532"/>
      <c r="N532"/>
    </row>
    <row r="533" spans="1:14" ht="15">
      <c r="A533" s="25"/>
      <c r="B533" s="253"/>
      <c r="C533" s="253"/>
      <c r="D533" s="253"/>
      <c r="E533" s="11"/>
      <c r="F533"/>
      <c r="G533"/>
      <c r="H533"/>
      <c r="I533"/>
      <c r="J533"/>
      <c r="K533"/>
      <c r="L533"/>
      <c r="M533"/>
      <c r="N533"/>
    </row>
    <row r="534" spans="1:14" ht="15">
      <c r="A534" s="32"/>
      <c r="B534" s="254"/>
      <c r="C534" s="255"/>
      <c r="D534" s="255"/>
      <c r="E534" s="11"/>
      <c r="F534"/>
      <c r="G534"/>
      <c r="H534"/>
      <c r="I534"/>
      <c r="J534"/>
      <c r="K534"/>
      <c r="L534"/>
      <c r="M534"/>
      <c r="N534"/>
    </row>
    <row r="535" spans="1:14" ht="15">
      <c r="E535" s="11"/>
      <c r="F535"/>
      <c r="G535"/>
      <c r="H535"/>
      <c r="I535"/>
      <c r="J535"/>
      <c r="K535"/>
      <c r="L535"/>
      <c r="M535"/>
      <c r="N535"/>
    </row>
    <row r="536" spans="1:14" ht="15">
      <c r="A536" s="3" t="s">
        <v>454</v>
      </c>
      <c r="B536" s="212"/>
      <c r="C536" s="212"/>
      <c r="D536" s="212"/>
      <c r="F536"/>
      <c r="G536"/>
      <c r="H536"/>
      <c r="I536"/>
      <c r="J536"/>
      <c r="K536"/>
      <c r="L536"/>
      <c r="M536"/>
      <c r="N536"/>
    </row>
    <row r="537" spans="1:14" ht="15">
      <c r="B537" s="212"/>
      <c r="C537" s="212"/>
      <c r="D537" s="212"/>
      <c r="F537"/>
      <c r="G537"/>
      <c r="H537"/>
      <c r="I537"/>
      <c r="J537"/>
      <c r="K537"/>
      <c r="L537"/>
      <c r="M537"/>
      <c r="N537"/>
    </row>
    <row r="538" spans="1:14" ht="15">
      <c r="F538"/>
      <c r="G538"/>
      <c r="H538"/>
      <c r="I538"/>
      <c r="J538"/>
      <c r="K538"/>
      <c r="L538"/>
      <c r="M538"/>
      <c r="N538"/>
    </row>
    <row r="539" spans="1:14" ht="15">
      <c r="A539" s="256" t="s">
        <v>455</v>
      </c>
      <c r="B539" s="212"/>
      <c r="C539" s="257"/>
      <c r="D539" s="257"/>
      <c r="E539" s="256"/>
      <c r="F539"/>
      <c r="G539"/>
      <c r="H539"/>
      <c r="I539"/>
      <c r="J539"/>
      <c r="K539"/>
      <c r="L539"/>
      <c r="M539"/>
      <c r="N539"/>
    </row>
    <row r="540" spans="1:14" ht="15">
      <c r="A540" s="258" t="s">
        <v>456</v>
      </c>
      <c r="B540" s="212"/>
      <c r="C540" s="259" t="s">
        <v>457</v>
      </c>
      <c r="D540" s="259"/>
      <c r="E540" s="11"/>
      <c r="F540"/>
      <c r="G540"/>
      <c r="H540"/>
      <c r="I540"/>
      <c r="J540"/>
      <c r="K540"/>
      <c r="L540"/>
      <c r="M540"/>
      <c r="N540"/>
    </row>
    <row r="541" spans="1:14" ht="15">
      <c r="A541" s="258" t="s">
        <v>458</v>
      </c>
      <c r="B541" s="212"/>
      <c r="C541" s="260" t="s">
        <v>459</v>
      </c>
      <c r="D541" s="260"/>
      <c r="E541" s="261"/>
      <c r="F541"/>
      <c r="G541"/>
      <c r="H541"/>
      <c r="I541"/>
      <c r="J541"/>
      <c r="K541"/>
      <c r="L541"/>
      <c r="M541"/>
      <c r="N541"/>
    </row>
    <row r="542" spans="1:14" ht="15">
      <c r="A542" s="212"/>
      <c r="B542" s="212"/>
      <c r="C542" s="212"/>
      <c r="D542" s="212"/>
      <c r="E542" s="212"/>
      <c r="F542"/>
      <c r="G542"/>
      <c r="H542"/>
      <c r="I542"/>
      <c r="J542"/>
      <c r="K542"/>
      <c r="L542"/>
      <c r="M542"/>
      <c r="N542"/>
    </row>
    <row r="543" spans="1:14" ht="15">
      <c r="A543" s="212"/>
      <c r="B543" s="212"/>
      <c r="C543" s="212"/>
      <c r="D543" s="212"/>
      <c r="E543" s="212"/>
      <c r="F543"/>
      <c r="G543"/>
      <c r="H543"/>
      <c r="I543"/>
      <c r="J543"/>
      <c r="K543"/>
      <c r="L543"/>
      <c r="M543"/>
      <c r="N543"/>
    </row>
    <row r="544" spans="1:14" ht="15">
      <c r="F544"/>
      <c r="G544"/>
      <c r="H544"/>
      <c r="I544"/>
      <c r="J544"/>
      <c r="K544"/>
      <c r="L544"/>
      <c r="M544"/>
      <c r="N544"/>
    </row>
    <row r="545" spans="6:14" ht="15">
      <c r="F545"/>
      <c r="G545"/>
      <c r="H545"/>
      <c r="I545"/>
      <c r="J545"/>
      <c r="K545"/>
      <c r="L545"/>
      <c r="M545"/>
      <c r="N545"/>
    </row>
    <row r="546" spans="6:14" ht="12.75" customHeight="1">
      <c r="F546"/>
      <c r="G546"/>
      <c r="H546"/>
      <c r="I546"/>
      <c r="J546"/>
      <c r="K546"/>
      <c r="L546"/>
      <c r="M546"/>
      <c r="N546"/>
    </row>
    <row r="547" spans="6:14" ht="15">
      <c r="F547"/>
      <c r="G547"/>
      <c r="H547"/>
      <c r="I547"/>
      <c r="J547"/>
      <c r="K547"/>
      <c r="L547"/>
      <c r="M547"/>
      <c r="N547"/>
    </row>
    <row r="548" spans="6:14" ht="15">
      <c r="F548"/>
      <c r="G548"/>
      <c r="H548"/>
      <c r="I548"/>
      <c r="J548"/>
      <c r="K548"/>
      <c r="L548"/>
      <c r="M548"/>
      <c r="N548"/>
    </row>
    <row r="549" spans="6:14" ht="12.75" customHeight="1">
      <c r="F549"/>
      <c r="G549"/>
      <c r="H549"/>
      <c r="I549"/>
      <c r="J549"/>
      <c r="K549"/>
      <c r="L549"/>
      <c r="M549"/>
      <c r="N549"/>
    </row>
    <row r="550" spans="6:14" ht="15">
      <c r="F550"/>
      <c r="G550"/>
      <c r="H550"/>
      <c r="I550"/>
      <c r="J550"/>
      <c r="K550"/>
      <c r="L550"/>
      <c r="M550"/>
      <c r="N550"/>
    </row>
    <row r="551" spans="6:14" ht="15">
      <c r="F551"/>
      <c r="G551"/>
      <c r="H551"/>
      <c r="I551"/>
      <c r="J551"/>
      <c r="K551"/>
      <c r="L551"/>
      <c r="M551"/>
      <c r="N551"/>
    </row>
  </sheetData>
  <mergeCells count="32">
    <mergeCell ref="C540:D540"/>
    <mergeCell ref="C541:D541"/>
    <mergeCell ref="A471:D471"/>
    <mergeCell ref="A472:D472"/>
    <mergeCell ref="A491:D491"/>
    <mergeCell ref="A492:D492"/>
    <mergeCell ref="A493:D493"/>
    <mergeCell ref="A527:D527"/>
    <mergeCell ref="G227:G229"/>
    <mergeCell ref="B232:D232"/>
    <mergeCell ref="B248:D248"/>
    <mergeCell ref="B249:D249"/>
    <mergeCell ref="B250:D250"/>
    <mergeCell ref="A470:D470"/>
    <mergeCell ref="B97:D97"/>
    <mergeCell ref="B98:D98"/>
    <mergeCell ref="B102:D102"/>
    <mergeCell ref="B103:D103"/>
    <mergeCell ref="B222:D222"/>
    <mergeCell ref="B227:D227"/>
    <mergeCell ref="G38:G40"/>
    <mergeCell ref="A40:D40"/>
    <mergeCell ref="A53:B53"/>
    <mergeCell ref="B54:D54"/>
    <mergeCell ref="B72:D72"/>
    <mergeCell ref="B92:D92"/>
    <mergeCell ref="A1:F1"/>
    <mergeCell ref="A2:F2"/>
    <mergeCell ref="A3:F3"/>
    <mergeCell ref="B5:E5"/>
    <mergeCell ref="A7:E7"/>
    <mergeCell ref="B38:D38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B195 B237 B242 B254"/>
    <dataValidation allowBlank="1" showInputMessage="1" showErrorMessage="1" prompt="Corresponde al número de la cuenta de acuerdo al Plan de Cuentas emitido por el CONAC (DOF 22/11/2010)." sqref="A195"/>
    <dataValidation allowBlank="1" showInputMessage="1" showErrorMessage="1" prompt="Características cualitativas significativas que les impacten financieramente." sqref="C195:D195 D237 D242 D254"/>
    <dataValidation allowBlank="1" showInputMessage="1" showErrorMessage="1" prompt="Especificar origen de dicho recurso: Federal, Estatal, Municipal, Particulares." sqref="C237 C242 C254"/>
  </dataValidations>
  <pageMargins left="0.70866141732283461" right="0.70866141732283461" top="0.74803149606299213" bottom="0.74803149606299213" header="0.31496062992125984" footer="0.31496062992125984"/>
  <pageSetup scale="68" fitToHeight="0" orientation="landscape" r:id="rId1"/>
  <rowBreaks count="8" manualBreakCount="8">
    <brk id="52" max="5" man="1"/>
    <brk id="125" max="5" man="1"/>
    <brk id="179" max="5" man="1"/>
    <brk id="234" max="5" man="1"/>
    <brk id="377" max="5" man="1"/>
    <brk id="419" max="5" man="1"/>
    <brk id="465" max="5" man="1"/>
    <brk id="490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F</vt:lpstr>
      <vt:lpstr>'NOTAS F'!Área_de_impresión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2019-10-29T15:28:32Z</dcterms:created>
  <dcterms:modified xsi:type="dcterms:W3CDTF">2019-10-29T15:45:18Z</dcterms:modified>
</cp:coreProperties>
</file>