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ESTADOS FINANCIEROS DE SEPTIEMBRE PARA OCTUBRE 2020\INFORMACIÓN PARA SUBIR AL PORTAL UPB\INFORMACIÓN CONTABLE\"/>
    </mc:Choice>
  </mc:AlternateContent>
  <bookViews>
    <workbookView xWindow="0" yWindow="0" windowWidth="20490" windowHeight="7665"/>
  </bookViews>
  <sheets>
    <sheet name="NOTAS 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1" i="1" l="1"/>
  <c r="D472" i="1"/>
  <c r="D458" i="1"/>
  <c r="D451" i="1"/>
  <c r="B439" i="1"/>
  <c r="B440" i="1" s="1"/>
  <c r="B434" i="1"/>
  <c r="D429" i="1"/>
  <c r="C429" i="1"/>
  <c r="B429" i="1"/>
  <c r="C390" i="1"/>
  <c r="B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C365" i="1"/>
  <c r="B365" i="1"/>
  <c r="D364" i="1"/>
  <c r="D363" i="1"/>
  <c r="D362" i="1"/>
  <c r="D359" i="1"/>
  <c r="D358" i="1"/>
  <c r="D357" i="1"/>
  <c r="D356" i="1"/>
  <c r="D355" i="1"/>
  <c r="D354" i="1"/>
  <c r="D353" i="1"/>
  <c r="D352" i="1"/>
  <c r="D350" i="1"/>
  <c r="C343" i="1"/>
  <c r="B343" i="1"/>
  <c r="B274" i="1"/>
  <c r="B266" i="1"/>
  <c r="B267" i="1" s="1"/>
  <c r="B260" i="1"/>
  <c r="B261" i="1" s="1"/>
  <c r="B254" i="1"/>
  <c r="B252" i="1"/>
  <c r="E232" i="1"/>
  <c r="B226" i="1"/>
  <c r="E216" i="1"/>
  <c r="E211" i="1"/>
  <c r="D204" i="1"/>
  <c r="B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E170" i="1"/>
  <c r="C170" i="1"/>
  <c r="B170" i="1"/>
  <c r="D166" i="1"/>
  <c r="D165" i="1"/>
  <c r="E161" i="1"/>
  <c r="C160" i="1"/>
  <c r="B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C139" i="1"/>
  <c r="B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C118" i="1"/>
  <c r="B118" i="1"/>
  <c r="D117" i="1"/>
  <c r="B105" i="1"/>
  <c r="E89" i="1"/>
  <c r="E84" i="1"/>
  <c r="E77" i="1"/>
  <c r="E72" i="1"/>
  <c r="E56" i="1"/>
  <c r="E50" i="1"/>
  <c r="D50" i="1"/>
  <c r="B50" i="1"/>
  <c r="C48" i="1"/>
  <c r="C47" i="1"/>
  <c r="C46" i="1"/>
  <c r="C45" i="1"/>
  <c r="C44" i="1"/>
  <c r="E39" i="1"/>
  <c r="B34" i="1"/>
  <c r="B24" i="1"/>
  <c r="D500" i="1" l="1"/>
  <c r="C161" i="1"/>
  <c r="D139" i="1"/>
  <c r="E204" i="1"/>
  <c r="C50" i="1"/>
  <c r="D160" i="1"/>
  <c r="D464" i="1"/>
  <c r="D170" i="1"/>
  <c r="B268" i="1"/>
  <c r="B269" i="1" s="1"/>
  <c r="D390" i="1"/>
  <c r="D365" i="1"/>
  <c r="D118" i="1"/>
  <c r="D161" i="1" s="1"/>
  <c r="C204" i="1"/>
  <c r="C437" i="1"/>
  <c r="C436" i="1"/>
  <c r="B161" i="1"/>
</calcChain>
</file>

<file path=xl/comments1.xml><?xml version="1.0" encoding="utf-8"?>
<comments xmlns="http://schemas.openxmlformats.org/spreadsheetml/2006/main">
  <authors>
    <author>Autor</author>
  </authors>
  <commentList>
    <comment ref="C207" authorId="0" shapeId="0">
      <text>
        <r>
          <rPr>
            <b/>
            <sz val="9"/>
            <color indexed="81"/>
            <rFont val="Tahoma"/>
            <family val="2"/>
          </rPr>
          <t>ZP-007</t>
        </r>
      </text>
    </comment>
    <comment ref="D449" authorId="0" shapeId="0">
      <text>
        <r>
          <rPr>
            <b/>
            <sz val="8"/>
            <color indexed="81"/>
            <rFont val="Tahoma"/>
            <family val="2"/>
          </rPr>
          <t>Corresponden al Devengado en los Ingresos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C462" authorId="0" shapeId="0">
      <text>
        <r>
          <rPr>
            <b/>
            <sz val="9"/>
            <color indexed="81"/>
            <rFont val="Tahoma"/>
            <family val="2"/>
          </rPr>
          <t xml:space="preserve">Autor:
Refrendos 2019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64" authorId="0" shapeId="0">
      <text>
        <r>
          <rPr>
            <b/>
            <sz val="9"/>
            <color indexed="81"/>
            <rFont val="Tahoma"/>
            <family val="2"/>
          </rPr>
          <t>Debe ser igual a la cantidad en el Estado de Actividades</t>
        </r>
      </text>
    </comment>
    <comment ref="D470" authorId="0" shapeId="0">
      <text>
        <r>
          <rPr>
            <b/>
            <sz val="9"/>
            <color indexed="81"/>
            <rFont val="Tahoma"/>
            <family val="2"/>
          </rPr>
          <t>CORRESPONDE AL DEVENGADO DEL FORMATO COG</t>
        </r>
      </text>
    </comment>
    <comment ref="C47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Flujo de los coneptos de cap. 5000</t>
        </r>
      </text>
    </comment>
    <comment ref="C489" authorId="0" shapeId="0">
      <text>
        <r>
          <rPr>
            <b/>
            <sz val="9"/>
            <color indexed="81"/>
            <rFont val="Tahoma"/>
            <family val="2"/>
          </rPr>
          <t>REINTEGRO DE FAM 2019 Y REINTEGROS DE SICES 2019</t>
        </r>
      </text>
    </comment>
    <comment ref="C49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Gastos con fondo DUUMY ó sin afectar fondos presupuestales</t>
        </r>
      </text>
    </comment>
  </commentList>
</comments>
</file>

<file path=xl/sharedStrings.xml><?xml version="1.0" encoding="utf-8"?>
<sst xmlns="http://schemas.openxmlformats.org/spreadsheetml/2006/main" count="548" uniqueCount="425">
  <si>
    <t>NOTAS A LOS ESTADOS FINANCIEROS</t>
  </si>
  <si>
    <t>Al 30 de Septiembre de 2020</t>
  </si>
  <si>
    <t>Ente Público:</t>
  </si>
  <si>
    <t>UNIVERSIDAD POLITÉCNICA DEL BICENTENARIO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</si>
  <si>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</si>
  <si>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</si>
  <si>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</si>
  <si>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</si>
  <si>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</si>
  <si>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</si>
  <si>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</si>
  <si>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CARACTERISTICA</t>
  </si>
  <si>
    <t>1114xxxxxx Inversiones a 3 meses</t>
  </si>
  <si>
    <t>1121xxxxxx Inversiones mayores a 3 meses hasta 12.</t>
  </si>
  <si>
    <t xml:space="preserve">  1121102002  BBVA 0196266886 INV.</t>
  </si>
  <si>
    <t>FONDO DE INVERSIÓN</t>
  </si>
  <si>
    <t>LIQUIDEZ DIARIA</t>
  </si>
  <si>
    <t xml:space="preserve">  1121102004  BBVA 0110999342 INV.</t>
  </si>
  <si>
    <t>1211xxxxxx Inversiones a LP</t>
  </si>
  <si>
    <t>SUMAS</t>
  </si>
  <si>
    <t>* DERECHOS A RECIBIR EFECTIVO Y EQUIVALENTES Y BIENES O SERVICIOS A RECIBIR</t>
  </si>
  <si>
    <t>ESF-02 INGRESOS P/RECUPERAR</t>
  </si>
  <si>
    <t>2017</t>
  </si>
  <si>
    <t>2016</t>
  </si>
  <si>
    <t>1122xxxxxx Cuentas por Cobrar a CP</t>
  </si>
  <si>
    <t>1124xxxxxx Ingresos por Recuperar CP</t>
  </si>
  <si>
    <r>
      <t xml:space="preserve">1122602001 </t>
    </r>
    <r>
      <rPr>
        <b/>
        <sz val="10"/>
        <color theme="1"/>
        <rFont val="Arial"/>
        <family val="2"/>
      </rPr>
      <t>CUENTAS POR COBRAR A CP</t>
    </r>
  </si>
  <si>
    <t>Nombre</t>
  </si>
  <si>
    <t>Concepto</t>
  </si>
  <si>
    <t>Importe</t>
  </si>
  <si>
    <t>Ejercicio / mes</t>
  </si>
  <si>
    <t>ESF-03 DEUDORES P/RECUPERAR</t>
  </si>
  <si>
    <t>90 DIAS</t>
  </si>
  <si>
    <t>180 DIAS</t>
  </si>
  <si>
    <t>365 DIAS</t>
  </si>
  <si>
    <t>1123xxxxxx Dedudores Pendientes por Recuperar</t>
  </si>
  <si>
    <t>1123101002 GASTOS A RESERVA DE COMPROBAR</t>
  </si>
  <si>
    <t>1123102001 FUNCIONARIOS Y EMPLEADOS</t>
  </si>
  <si>
    <t>1123103301 SUBSIDIO AL EMPLEO</t>
  </si>
  <si>
    <t xml:space="preserve">1125xxxxxx Deudores por Anticipos </t>
  </si>
  <si>
    <t>1125102001 FONDO FIJO</t>
  </si>
  <si>
    <r>
      <t xml:space="preserve">1123101002 </t>
    </r>
    <r>
      <rPr>
        <b/>
        <sz val="10"/>
        <color theme="1"/>
        <rFont val="Arial"/>
        <family val="2"/>
      </rPr>
      <t>Gastos a Reserva de Comprobar</t>
    </r>
  </si>
  <si>
    <t xml:space="preserve"> </t>
  </si>
  <si>
    <t>49A0000152 PEREZ TRUJILLO CARLOS MAURICIO</t>
  </si>
  <si>
    <t>GASTO A RESERVA DE COMPROBAR</t>
  </si>
  <si>
    <t>2020/09</t>
  </si>
  <si>
    <t>49A0000482 PEREZ MARTIN REMEDIOS</t>
  </si>
  <si>
    <r>
      <t xml:space="preserve">1123102001  </t>
    </r>
    <r>
      <rPr>
        <b/>
        <sz val="10"/>
        <color rgb="FF000000"/>
        <rFont val="Arial"/>
        <family val="2"/>
      </rPr>
      <t>Funcionarios y Empleados</t>
    </r>
  </si>
  <si>
    <t>49A0000004 VERA ESPITIA JUAN LEVI</t>
  </si>
  <si>
    <t>BECA PROMEP 2011</t>
  </si>
  <si>
    <t>2019/05</t>
  </si>
  <si>
    <t>49A0000007 CRUZ ZUÑIGA JOSE FRANCISCO</t>
  </si>
  <si>
    <t>49A0000009 TORRES ARTEGA IOVANNA CONSUELO</t>
  </si>
  <si>
    <t>BECA PROMEP 2011 Y DEDUCIBLE DE LAP TO  SINIESTRADA</t>
  </si>
  <si>
    <t>49A0000010 GARCIA ZAMUDIO MARTHA ALICIA</t>
  </si>
  <si>
    <t>49A0000044 CALDERON NAVA MIGUEL ANGEL</t>
  </si>
  <si>
    <t>GASTO NO COMPROBADO A DESCONTAR EN ENERO 2020</t>
  </si>
  <si>
    <t>2019/12</t>
  </si>
  <si>
    <t>49A0000058 MENDEZ VALENCIA DELLANIRA</t>
  </si>
  <si>
    <t>GASTO PENDIENTE DE DESCONTAR</t>
  </si>
  <si>
    <t>2020/06</t>
  </si>
  <si>
    <t>49A0000087 BLANCO MONTERROSA IDANIA ELEN</t>
  </si>
  <si>
    <t>49A0000106 VERA CALDERON JOSE DE JESUS</t>
  </si>
  <si>
    <t>GASTO COMPROBADO EN EXCESO A REEMBOLSAR</t>
  </si>
  <si>
    <t>2020/03</t>
  </si>
  <si>
    <t>49A0000205 RIVERA MEZA JUAN</t>
  </si>
  <si>
    <t>EMPLEADO QUE SE DIO DE BAJA, ILOCALIZABLE</t>
  </si>
  <si>
    <t>2017/09</t>
  </si>
  <si>
    <t>49A0000210 AGUILERA DOMINGUEZ MARTHA MIRIAM</t>
  </si>
  <si>
    <t>PAGO ERRONEO A PROVEEDOR</t>
  </si>
  <si>
    <t>49A0000311 RAMIREZ RODRIGUEZ MARINA FABIOLA</t>
  </si>
  <si>
    <t>PENDIENTE DE RECLASIFICAR</t>
  </si>
  <si>
    <t>49A0000451 HERNANDEZ BUSTOS JUAN LUIS</t>
  </si>
  <si>
    <t>2020/04</t>
  </si>
  <si>
    <r>
      <t xml:space="preserve">1123103301 </t>
    </r>
    <r>
      <rPr>
        <b/>
        <sz val="10"/>
        <color theme="1"/>
        <rFont val="Arial"/>
        <family val="2"/>
      </rPr>
      <t>Subsidio al empleo</t>
    </r>
  </si>
  <si>
    <t>SUBSIDIO AL EMPLEADO</t>
  </si>
  <si>
    <r>
      <t xml:space="preserve">1125102001 </t>
    </r>
    <r>
      <rPr>
        <b/>
        <sz val="10"/>
        <color theme="1"/>
        <rFont val="Arial"/>
        <family val="2"/>
      </rPr>
      <t>Fondo Fijo</t>
    </r>
  </si>
  <si>
    <t>ELISA BARROSO JUAREZ</t>
  </si>
  <si>
    <t>CAJA CHICA 2020</t>
  </si>
  <si>
    <t>2020/01</t>
  </si>
  <si>
    <r>
      <t xml:space="preserve">1134201002 </t>
    </r>
    <r>
      <rPr>
        <b/>
        <sz val="10"/>
        <color theme="1"/>
        <rFont val="Arial"/>
        <family val="2"/>
      </rPr>
      <t>Anticipo a Contratistas Bienes Propios</t>
    </r>
  </si>
  <si>
    <t>* BIENES DISPONIBLES PARA SU TRANSFORMACIÓN O CONSUMO.</t>
  </si>
  <si>
    <t>ESF-05 INVENTARIO Y ALMACENES</t>
  </si>
  <si>
    <t>METODO</t>
  </si>
  <si>
    <t xml:space="preserve">1140xxxxxx  </t>
  </si>
  <si>
    <t>1150xxxxxx</t>
  </si>
  <si>
    <t xml:space="preserve">* INVERSIONES FINANCIERAS. </t>
  </si>
  <si>
    <t>ESF-06 FIDEICOMISOS, MANDATOS Y CONTRATOS ANALOGOS</t>
  </si>
  <si>
    <t>CARACTERISTICAS</t>
  </si>
  <si>
    <t>NOMBRE DE FIDEICOMISO</t>
  </si>
  <si>
    <t>OBJETO</t>
  </si>
  <si>
    <t>1213xxxxxx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</si>
  <si>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</si>
  <si>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</si>
  <si>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</si>
  <si>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</si>
  <si>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</si>
  <si>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</si>
  <si>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</si>
  <si>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</si>
  <si>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</si>
  <si>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1233058300  EDIFICIOS NO HABITACIONALES</t>
  </si>
  <si>
    <t>1230xxxxxx</t>
  </si>
  <si>
    <t>1241151100  MUEBLES DE OFICINA Y</t>
  </si>
  <si>
    <t>1241251200  MUEBLES, EXCEPTO DE</t>
  </si>
  <si>
    <t>1241351500  EQ DE CÓMP Y DE TECN</t>
  </si>
  <si>
    <t>1241951900  OTROS MOBILIARIOS Y</t>
  </si>
  <si>
    <t>1242152100  EQUIPO Y APARATOS AU</t>
  </si>
  <si>
    <t>1242252200  APARATOS DEPORTIVOS 2011</t>
  </si>
  <si>
    <t>1242352300  CÁMARAS FOTOGRÁFICAS</t>
  </si>
  <si>
    <t>1242952900  OTRO MOB. Y EQUIPO E</t>
  </si>
  <si>
    <t>1243153100  EQUIPO MÉDICO Y DE L</t>
  </si>
  <si>
    <t>1243253200  INSTRUMENTAL MÉDICO</t>
  </si>
  <si>
    <t>1244154100  VEHÍCULOS Y EQUIPO TERRESTRE 2011</t>
  </si>
  <si>
    <t>1244154101  AUTOMÓVILES Y CAMIONES 2010</t>
  </si>
  <si>
    <t>1244254200  CARROCERÍAS Y REMOLQUES 2011</t>
  </si>
  <si>
    <t>1246156100  MAQUINARIA Y EQUIPO</t>
  </si>
  <si>
    <t>1246256200  MAQUINARIA Y EQUIPO</t>
  </si>
  <si>
    <t>1246456400  SISTEMA DE AIRE ACON</t>
  </si>
  <si>
    <t>1246556500  EQUIPO DE COMUNICACI</t>
  </si>
  <si>
    <t>1246656600  EQ DE GENER. ELÉCTRI</t>
  </si>
  <si>
    <t>1246756700  HERRAMIENTAS Y MÁQUI</t>
  </si>
  <si>
    <t>1246956900  OTROS EQUIPOS 2011</t>
  </si>
  <si>
    <t>1240xxxxxx</t>
  </si>
  <si>
    <t>1261258302  DEP. ACUM. DE EDIFICIOS</t>
  </si>
  <si>
    <t>1263151101 DEP. ACUM. MUEBLES D</t>
  </si>
  <si>
    <t>1263151201 DEP. ACUM. MUEBLES,</t>
  </si>
  <si>
    <t>1263151501 DEP. ACUM. EPO. DE C</t>
  </si>
  <si>
    <t>1263151901 DEP. ACUM. OTROS MOB</t>
  </si>
  <si>
    <t>1263252101 DEP. ACUM. EQUIPOS Y</t>
  </si>
  <si>
    <t>1263252201 DEP. ACUM. APARATOS DEPORTIVOS</t>
  </si>
  <si>
    <t>1263252301 DEP. ACUM. CAMARAS F</t>
  </si>
  <si>
    <t>1263252901 DEP. ACUM. OTRO MOBI</t>
  </si>
  <si>
    <t>1263353101 DEP. ACUM. EQUIPO MÉDICO Y DE LABORATORIO 2010</t>
  </si>
  <si>
    <t>1263353201 DEP. ACUM. INSTRUMEN</t>
  </si>
  <si>
    <t>1263454101 DEP. ACUM. AUTOMÓVILES Y CAMIONES 2010</t>
  </si>
  <si>
    <t>1263454201 DEP. ACUM. CARROCERÍAS Y REMOLQUES 2010</t>
  </si>
  <si>
    <t>1263656101 DEP. ACUM. MAQ. Y EPO. AGROPECUARIO 2010</t>
  </si>
  <si>
    <t>1263656201 DEP. ACUM. MAQ. Y EPO. INDUSTRIAL 2010</t>
  </si>
  <si>
    <t>1263656401 DEP. ACUM. SIST. DE</t>
  </si>
  <si>
    <t>1263656501 DEP. ACUM. EPO DE CO</t>
  </si>
  <si>
    <t>1263656601 DEP. ACUM. EPOS DE G</t>
  </si>
  <si>
    <t>1263656701 DEP. ACUM. HERRAMIEN</t>
  </si>
  <si>
    <t>1263656901 DEP. ACUM. OTROS EQUIPOS 2010</t>
  </si>
  <si>
    <t>1260xxxxxx</t>
  </si>
  <si>
    <t>ESF-09 INTANGIBLES Y DIFERIDOS</t>
  </si>
  <si>
    <t xml:space="preserve">1250xxxxxx </t>
  </si>
  <si>
    <t>1273034500 SEGURO DE BIENES PATRIMONIALES PAGADOS POR ANTICIPO</t>
  </si>
  <si>
    <t>1273134500 CONSUMO DE SEGURO B. PATRIMONIALES PAG X ANTICIPADO</t>
  </si>
  <si>
    <t>1270xxxxxx</t>
  </si>
  <si>
    <t>ESF-10   ESTIMACIONES Y DETERIOROS</t>
  </si>
  <si>
    <t>1280xxxxxx</t>
  </si>
  <si>
    <t>Hasta el 30 de Septiembre de 2020 la Universidad no tiene informes sobre Estimaciones y Deterioros que reportar</t>
  </si>
  <si>
    <t>ESF-11 OTROS ACTIVOS</t>
  </si>
  <si>
    <t>CARACTERÍSTICAS</t>
  </si>
  <si>
    <t>PASIVO</t>
  </si>
  <si>
    <t>ESF-12 CUENTAS Y DOC. POR PAGAR</t>
  </si>
  <si>
    <t>2111101001  SUELDOS POR PAGAR</t>
  </si>
  <si>
    <t>2110xxxxxx</t>
  </si>
  <si>
    <t>2111401003  APORTACION PATRONAL IMSS</t>
  </si>
  <si>
    <t>2112101001  PROVEEDORES DE BIENES Y SERVICIOS</t>
  </si>
  <si>
    <t>2117101003  ISR POR SUELDOS Y SALARIOS</t>
  </si>
  <si>
    <t>2117101004  ISR ASIMILADOS</t>
  </si>
  <si>
    <t>2117101012  ISR POR PAGAR HONORARIOS</t>
  </si>
  <si>
    <t>2117102004  CEDULAR HONORARIOS POR PAGAR</t>
  </si>
  <si>
    <t>2117202004  APORTACIÓN TRABAJADOR IMSS</t>
  </si>
  <si>
    <t>2117202005  AMORTIZACION CREDITO INFONAVIT</t>
  </si>
  <si>
    <t>2117502102  IMPUESTO SOBRE NOMINAS</t>
  </si>
  <si>
    <t>2117902000  FONDO DE AHORRO</t>
  </si>
  <si>
    <t>2117917000  OTROS</t>
  </si>
  <si>
    <t>2117917007  FONACOT</t>
  </si>
  <si>
    <t>2117918000  RETENCIONES DE OBRA PÚBLICA</t>
  </si>
  <si>
    <t>2119904002  CXP A GEG</t>
  </si>
  <si>
    <t>2119905001  ACREEDORES DIVERSOS</t>
  </si>
  <si>
    <r>
      <t xml:space="preserve">2112101001 </t>
    </r>
    <r>
      <rPr>
        <b/>
        <sz val="10"/>
        <color theme="1"/>
        <rFont val="Arial"/>
        <family val="2"/>
      </rPr>
      <t>PROVEEDORES DE BIENES Y SERVICIOS</t>
    </r>
  </si>
  <si>
    <t>Infraestructura Unificada SA de CV</t>
  </si>
  <si>
    <t>COMPRA DE MATERIAL ELECTRICO, PENDIENTE DE PAGO</t>
  </si>
  <si>
    <t>2020/07</t>
  </si>
  <si>
    <r>
      <t xml:space="preserve">2113201001 </t>
    </r>
    <r>
      <rPr>
        <b/>
        <sz val="10"/>
        <color theme="1"/>
        <rFont val="Arial"/>
        <family val="2"/>
      </rPr>
      <t>CONTRATISTAS PROY. DE OBRA</t>
    </r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</si>
  <si>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</si>
  <si>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</si>
  <si>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</si>
  <si>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</si>
  <si>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</si>
  <si>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DEPOSITOS EN GARANTÍA</t>
  </si>
  <si>
    <r>
      <t xml:space="preserve">2161001001  </t>
    </r>
    <r>
      <rPr>
        <b/>
        <sz val="10"/>
        <rFont val="Arial"/>
        <family val="2"/>
      </rPr>
      <t>DEPOSITOS EN GARANTÍA</t>
    </r>
  </si>
  <si>
    <t xml:space="preserve">DEPOSITO EN GARANTIA CONCESION CAFETERIA UPB
</t>
  </si>
  <si>
    <t>DEPOSITO EN GARANTIA, ESPACIO DE COMEDOR</t>
  </si>
  <si>
    <t>ESF-13 PASIVO DIFERIDO A LARGO PLAZO</t>
  </si>
  <si>
    <t>2240xxxxx</t>
  </si>
  <si>
    <t>ESF-14 OTROS PASIVOS CIRCULANTES</t>
  </si>
  <si>
    <t>2199xxxxxx</t>
  </si>
  <si>
    <t>II) NOTAS AL ESTADO DE ACTIVIDADES</t>
  </si>
  <si>
    <t>INGRESOS DE GESTIÓN</t>
  </si>
  <si>
    <t>ERA-01 INGRESOS</t>
  </si>
  <si>
    <t>NOTA</t>
  </si>
  <si>
    <t>4173730206  CURSOS OTROS</t>
  </si>
  <si>
    <t>4173730501  GESTORIA DE TITULACION</t>
  </si>
  <si>
    <t>4173730603  EXPEDICION DE CREDENCIAL</t>
  </si>
  <si>
    <t>4173730901  POR CONCEPTO DE FICHAS</t>
  </si>
  <si>
    <t>4173 Ingr.Vta de Bienes/Servicios Org.</t>
  </si>
  <si>
    <t>4170 Ingresos por Venta de Bienes y Serv</t>
  </si>
  <si>
    <t>INGRESOS DE GESTION</t>
  </si>
  <si>
    <t>4213831000  SERVICIOS PERSONALES</t>
  </si>
  <si>
    <t>4213832000  MATERIALES Y SUMINISTROS</t>
  </si>
  <si>
    <t>4213833000  SERVICIOS GENERALES</t>
  </si>
  <si>
    <t>4213 Convenios</t>
  </si>
  <si>
    <t>4210 Participaciones y Aportaciones</t>
  </si>
  <si>
    <t>4221911100  ESTATAL SERVICIOS PERSONALES</t>
  </si>
  <si>
    <t>4221911200 ESTATAL MATERIALES Y SUMINISTROS</t>
  </si>
  <si>
    <t>4221911300  ESTATAL SERVICIOS GENERALES</t>
  </si>
  <si>
    <t>4221913001  RECURSOS INTERINSTITUCIONALES</t>
  </si>
  <si>
    <t>4221 Trans. Internas y Asig. al Secto</t>
  </si>
  <si>
    <t>4220 Transferencias, Asignaciones, Subs.</t>
  </si>
  <si>
    <t>PARTICIPACIONES, APORTACIONES</t>
  </si>
  <si>
    <t>ERA-02 OTROS INGRESOS Y BENEFICIOS</t>
  </si>
  <si>
    <t>4399 Otros Ingresos y Beneficios Varios</t>
  </si>
  <si>
    <t>4390 Otros Ingresos y Beneficios Varios</t>
  </si>
  <si>
    <t>GASTOS Y OTRAS PÉRDIDAS</t>
  </si>
  <si>
    <t>ERA-03 GASTOS</t>
  </si>
  <si>
    <t>%GASTO</t>
  </si>
  <si>
    <t>EXPLICACION</t>
  </si>
  <si>
    <t>5111113000  SUELDOS BASE AL PERS</t>
  </si>
  <si>
    <t>SUELDOS A PERSONAL DE BASE INCLUIDOS MAESTROS Y ACADEMICOS</t>
  </si>
  <si>
    <t>5112121000  HONORARIOS ASIMILABLES A SALARIOS</t>
  </si>
  <si>
    <t>HONORARIOS ASIMILADOS A PROFESORES POR ASIGNATURA</t>
  </si>
  <si>
    <t>5113132000  PRIMAS DE VACAS., D</t>
  </si>
  <si>
    <t>5114141000  APORTACIONES DE SEGURIDAD SOCIAL</t>
  </si>
  <si>
    <t>5114142000  APORTACIONES A FONDOS DE VIVIENDA</t>
  </si>
  <si>
    <t>5114143000  APORTACIONES AL SIST</t>
  </si>
  <si>
    <t>5115151000  CUOT. FDO. AHORRO</t>
  </si>
  <si>
    <t>5115152000  INDEMNIZACIONES</t>
  </si>
  <si>
    <t>5115154000  PRESTACIONES CONTRACTUALES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</si>
  <si>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</si>
  <si>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</si>
  <si>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</si>
  <si>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</si>
  <si>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</si>
  <si>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5121217000  MATERIALES Y ÚTILES DE ENSEÑANZA</t>
  </si>
  <si>
    <t>5122221000  ALIMENTACIÓN DE PERSONAS</t>
  </si>
  <si>
    <t>5124244000  MADERA Y PRODUCTOS DE MADERA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</si>
  <si>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</si>
  <si>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</si>
  <si>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</si>
  <si>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</si>
  <si>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5125252000  FERTILIZANTES, PESTI</t>
  </si>
  <si>
    <t>5125254000  MATERIALES, ACCESOR</t>
  </si>
  <si>
    <t>5125256000  FIBRAS SINTÉTICAS,</t>
  </si>
  <si>
    <t>5126261000  COMBUSTIBLES, LUBRI</t>
  </si>
  <si>
    <t>5127271000  VESTUARIOS Y UNIFORMES</t>
  </si>
  <si>
    <t>5127274000  PRODUCTOS TEXTILES</t>
  </si>
  <si>
    <t>5129291000  HERRAMIENTAS MENORES</t>
  </si>
  <si>
    <t>5129292000  REFACCIONES, ACCESO</t>
  </si>
  <si>
    <t>5129293000  REF. Y ACCESORIOS ME</t>
  </si>
  <si>
    <t>5129294000  REFACCIONES Y ACCESO</t>
  </si>
  <si>
    <t>5129296000  REF. Y ACCESORIOS ME</t>
  </si>
  <si>
    <t>5131311000  SERVICIO DE ENERGÍA ELÉCTRICA</t>
  </si>
  <si>
    <t>5131313000  SERVICIO DE AGUA POTABLE</t>
  </si>
  <si>
    <t>5131314000  TELEFONÍA TRADICIONAL</t>
  </si>
  <si>
    <t>5131318000  SERVICIOS POSTALES Y TELEGRAFICO</t>
  </si>
  <si>
    <t>5132325000  ARRENDAMIENTO DE EQU</t>
  </si>
  <si>
    <t>5132329000  OTROS ARRENDAMIENTOS</t>
  </si>
  <si>
    <t>5133331000  SERVS. LEGALES, DE</t>
  </si>
  <si>
    <t>5133332000  SERVS. DE DISEÑO, A</t>
  </si>
  <si>
    <t>5133336000  SERVS. CONSULT. ADM.</t>
  </si>
  <si>
    <t>5133338000  SERVICIOS DE VIGILANCIA</t>
  </si>
  <si>
    <t>5133339000  SERVICIOS PROFESIONA</t>
  </si>
  <si>
    <t>5134341000  SERVICIOS FINANCIEROS Y BANCARIO</t>
  </si>
  <si>
    <t>5134345000  SEGUROS DE BIENES PATRIMONIALES</t>
  </si>
  <si>
    <t>5135351000  CONSERV. Y MANTENIMI</t>
  </si>
  <si>
    <t>5135352000  INST., REPAR. MTTO.</t>
  </si>
  <si>
    <t>5135353000  INST., REPAR. MTTO.</t>
  </si>
  <si>
    <t>5135355000  REPARACION Y MANTENI</t>
  </si>
  <si>
    <t>5135358000  SERVICIOS DE LIMPIEZ</t>
  </si>
  <si>
    <t>5135359000  SERVICIOS DE JARDINE</t>
  </si>
  <si>
    <t>5136361100  DIFUSION POR RADIO,</t>
  </si>
  <si>
    <t>5137372000  PASAJES TERRESTRES</t>
  </si>
  <si>
    <t>5137375000  VIATICOS EN EL PAIS</t>
  </si>
  <si>
    <t>5138382000  GASTOS DE ORDEN SOCIAL Y CULTURAL</t>
  </si>
  <si>
    <t>5138383000  CONGRESOS Y CONVENCIONES</t>
  </si>
  <si>
    <t>5139392000  OTROS IMPUESTOS Y DERECHOS</t>
  </si>
  <si>
    <t>5139396000  OTROS GASTOS POR RES</t>
  </si>
  <si>
    <t>5139398000  IMPUESTO DE NOMINA</t>
  </si>
  <si>
    <t>5139399000  OTROS SERVICIOS GENERALES</t>
  </si>
  <si>
    <t>5241441000  AYUDAS SOCIALES A PERSONAS</t>
  </si>
  <si>
    <t>5242442000  BECAS Y OT. AYUDAS P</t>
  </si>
  <si>
    <t>5599000006  Diferencia por Redondeo</t>
  </si>
  <si>
    <t xml:space="preserve">  </t>
  </si>
  <si>
    <t>3100    HACIENDA PÚBLICA/PATRIMONIO CONTRIBUIDO</t>
  </si>
  <si>
    <t xml:space="preserve">  VHP-01 PATRIMONIO CONTRIBUIDO</t>
  </si>
  <si>
    <t>MODIFICACION</t>
  </si>
  <si>
    <t>3110000001  APORTACIONES</t>
  </si>
  <si>
    <t>3110000002  BAJA DE ACTIVO FIJO</t>
  </si>
  <si>
    <t>3111825205  FAM EDU SUPERIOR BIE</t>
  </si>
  <si>
    <t>3111825206  FAM EDU SUPERIOR OBRA PÚBLICA</t>
  </si>
  <si>
    <t>3111835000  BIENES MUEBLES E INMUEBLES</t>
  </si>
  <si>
    <t>3113825205  FAM EDU SUPERIOR BIE</t>
  </si>
  <si>
    <t>3113825206  FAM EDU SUPERIOR OBR</t>
  </si>
  <si>
    <t>3113828005  FAFEF BIENES MUEBLES</t>
  </si>
  <si>
    <t>3113828006  FAFEF OBRA PUBLICA E</t>
  </si>
  <si>
    <t>3113835000  BIENES MUEBLES E INM</t>
  </si>
  <si>
    <t>3113914205  ESTATALES DE EJERCIC</t>
  </si>
  <si>
    <t>3113915000  BIENES MUEBLES E INM</t>
  </si>
  <si>
    <t>3113916000  OBRA PÚBLICA EJER ANTERIORES</t>
  </si>
  <si>
    <t>3130000000  DONACIONES DE CAPITAL</t>
  </si>
  <si>
    <t>VHP-02 PATRIMONIO GENERADO</t>
  </si>
  <si>
    <t>3210xxxxxx</t>
  </si>
  <si>
    <t>3210 Resultado del Ejercicio (Ahorro/Des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</si>
  <si>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</si>
  <si>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</si>
  <si>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</si>
  <si>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</si>
  <si>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</si>
  <si>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</si>
  <si>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</si>
  <si>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</si>
  <si>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3220000026  RESULTADO DEL EJERCICIO 2018</t>
  </si>
  <si>
    <t>3220000027  RESULTADO DEL EJERCICIO 2019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</si>
  <si>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</si>
  <si>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</si>
  <si>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</si>
  <si>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</si>
  <si>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3220690203  APLICACIÓN DE REMINT</t>
  </si>
  <si>
    <t>3220690212  APLICACIÓN DE REMANENTE FEDERAL</t>
  </si>
  <si>
    <t>3220790203  APLICACIÓN DE REMANE</t>
  </si>
  <si>
    <t>3221792002   REM REFRENDO RECURS</t>
  </si>
  <si>
    <t>3221794002   REM REFRENDO ESTATA</t>
  </si>
  <si>
    <t>IV) NOTAS AL ESTADO DE FLUJO DE EFECTIVO</t>
  </si>
  <si>
    <t>EFE-01 FLUJO DE EFECTIVO</t>
  </si>
  <si>
    <t>1112102001  BBVA 0179645543</t>
  </si>
  <si>
    <t>1112102002  BBVA    0180075116</t>
  </si>
  <si>
    <t>1112102003  BBVA    0122440018-2</t>
  </si>
  <si>
    <t>1112102004  BBVA    0189787267</t>
  </si>
  <si>
    <t>1112102008  BBVA     0193531503 FAM</t>
  </si>
  <si>
    <t>1112102012  BBVA 0194391470 PROMED 2013</t>
  </si>
  <si>
    <t>1112102013  BBVA 0196266886 F AH</t>
  </si>
  <si>
    <t>1112102014  BBVA 0197523009 CONC</t>
  </si>
  <si>
    <t>1112102017  BBVA 0100669318 FAM</t>
  </si>
  <si>
    <t>1112102020  BBVA 0109339264 APOY</t>
  </si>
  <si>
    <t>1112102021  BBVA 0110611921 RECURSO ESTATAL</t>
  </si>
  <si>
    <t>1112102022  BBVA 0110611905 GAST</t>
  </si>
  <si>
    <t>1112102024  BBVA 0110855553 SICES 2017</t>
  </si>
  <si>
    <t>1112102025  BBVA 0110999342 PRODEP 2015-2016</t>
  </si>
  <si>
    <t>1112102032  BBVA 0111017322 PADES 2017</t>
  </si>
  <si>
    <t>1112102033  BBVA 0111487167 RF18</t>
  </si>
  <si>
    <t>1112102034  BBVA 0111746456 ESPE</t>
  </si>
  <si>
    <t>1112102035  BBVA 01117622305 EST</t>
  </si>
  <si>
    <t>1112102037  BBVA 01122083340 SICES 2018</t>
  </si>
  <si>
    <t>1112102038  BBVA 0112677547 ESPE</t>
  </si>
  <si>
    <t>1112102039  BBVA 0112677458 ESPE</t>
  </si>
  <si>
    <t>1112102041  BBVA 0113373010 RF19</t>
  </si>
  <si>
    <t>1112102042  BBVA 0113373053 FAM 2019</t>
  </si>
  <si>
    <t>1112102043  BBVA 0113372898 SICES 2019</t>
  </si>
  <si>
    <t>1112102044  BBVA 0114218124 PFCE 2019</t>
  </si>
  <si>
    <t>1112102045  BANCOMER 114594789 E</t>
  </si>
  <si>
    <t>1112102046  BANCOMER 114594703 F</t>
  </si>
  <si>
    <t>1112102047  BANCOMER 114631358 ESTADIAS</t>
  </si>
  <si>
    <t>1112102048  BANCOMER 114631439 IDIOMAS</t>
  </si>
  <si>
    <t>1112102049  BANCOMER 115346290 SICES 2020</t>
  </si>
  <si>
    <t>1112102051  BBVA 0115611512 HORI</t>
  </si>
  <si>
    <t>1112106001  BAJIO    0302446311</t>
  </si>
  <si>
    <t>1112106002  BAJIO    0302446334</t>
  </si>
  <si>
    <t>1112106003  BAJIO 236609470101 PRODIES 2018</t>
  </si>
  <si>
    <t>EFE-02 ADQ. BIENES MUEBLES E INMUEBLES</t>
  </si>
  <si>
    <t>% SUB</t>
  </si>
  <si>
    <t>INMUEBLES</t>
  </si>
  <si>
    <t>1241 Mobiliario y Equipo de Administraci</t>
  </si>
  <si>
    <t>1243 Equipo e Instrumental Médico y de L</t>
  </si>
  <si>
    <t>1246 Maquinaria, Otros Equipos y Herrami</t>
  </si>
  <si>
    <t>MUEBLES</t>
  </si>
  <si>
    <t xml:space="preserve">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</si>
  <si>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</si>
  <si>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</si>
  <si>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Septiembre de 2020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</si>
  <si>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</si>
  <si>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</si>
  <si>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</si>
  <si>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</si>
  <si>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</si>
  <si>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</si>
  <si>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</si>
  <si>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</si>
  <si>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</si>
  <si>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</si>
  <si>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</si>
  <si>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</si>
  <si>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</si>
  <si>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</si>
  <si>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</si>
  <si>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de Enero al 30 de septiembre de 2020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</si>
  <si>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</si>
  <si>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</si>
  <si>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</si>
  <si>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</si>
  <si>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</si>
  <si>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</si>
  <si>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</si>
  <si>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</si>
  <si>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Otros Equipos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</si>
  <si>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</si>
  <si>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</si>
  <si>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</si>
  <si>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</si>
  <si>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</si>
  <si>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</si>
  <si>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</si>
  <si>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</si>
  <si>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</si>
  <si>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</si>
  <si>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</si>
  <si>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</si>
  <si>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</si>
  <si>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</si>
  <si>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</si>
  <si>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</si>
  <si>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</si>
  <si>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</si>
  <si>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</si>
  <si>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</si>
  <si>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Bajo protesta de decir verdad declaramos que los Estados Financieros y sus Notas son razonablemente correctos y responsabilidad del emisor</t>
  </si>
  <si>
    <t xml:space="preserve">                              ____________________________________</t>
  </si>
  <si>
    <t>MTRA. MA. ISABEL TINOCO TORRES</t>
  </si>
  <si>
    <t>C.P. JORGE GONZÁLEZ DÍAZ</t>
  </si>
  <si>
    <t>RECTORA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</si>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</sst>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(* #,##0.00_);_(* \(#,##0.00\);_(* &quot;-&quot;??_);_(@_)"/>
    <numFmt numFmtId="167" formatCode="_(* #,##0.0_);_(* \(#,##0.0\);_(* &quot;-&quot;??_);_(@_)"/>
    <numFmt numFmtId="168" formatCode="#,##0.00_ ;\-#,##0.00\ "/>
    <numFmt numFmtId="169" formatCode="#,##0.0_ ;\-#,##0.0\ "/>
    <numFmt numFmtId="170" formatCode="#,##0.00_ ;[Red]\-#,##0.00\ "/>
    <numFmt numFmtId="171" formatCode="yyyy/mm"/>
    <numFmt numFmtId="172" formatCode="#,##0_ ;[Red]\-#,##0\ "/>
    <numFmt numFmtId="173" formatCode="#,##0_-;#,##0\-;&quot; &quot;"/>
    <numFmt numFmtId="174" formatCode="#,##0.000000000_ ;\-#,##0.000000000\ "/>
    <numFmt numFmtId="175" formatCode="_(* #,##0_);_(* \(#,##0\);_(* &quot;-&quot;??_);_(@_)"/>
    <numFmt numFmtId="176" formatCode="#,##0\-;#,##0_-;&quot; &quot;"/>
    <numFmt numFmtId="177" formatCode="#,##0.000000000000000"/>
    <numFmt numFmtId="178" formatCode="#,##0.0;\-#,##0.0;&quot; &quot;"/>
    <numFmt numFmtId="180" formatCode="_-* #,##0_-;\-* #,##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28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horizontal="left"/>
    </xf>
    <xf numFmtId="0" fontId="9" fillId="3" borderId="0" xfId="0" applyFont="1" applyFill="1" applyBorder="1"/>
    <xf numFmtId="0" fontId="8" fillId="3" borderId="0" xfId="0" applyFont="1" applyFill="1" applyBorder="1"/>
    <xf numFmtId="49" fontId="2" fillId="2" borderId="3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49" fontId="2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49" fontId="6" fillId="0" borderId="5" xfId="0" applyNumberFormat="1" applyFont="1" applyFill="1" applyBorder="1" applyAlignment="1">
      <alignment horizontal="left"/>
    </xf>
    <xf numFmtId="165" fontId="5" fillId="0" borderId="5" xfId="0" applyNumberFormat="1" applyFont="1" applyFill="1" applyBorder="1"/>
    <xf numFmtId="165" fontId="10" fillId="0" borderId="5" xfId="0" applyNumberFormat="1" applyFont="1" applyFill="1" applyBorder="1"/>
    <xf numFmtId="49" fontId="6" fillId="0" borderId="6" xfId="0" applyNumberFormat="1" applyFont="1" applyFill="1" applyBorder="1" applyAlignment="1">
      <alignment horizontal="left"/>
    </xf>
    <xf numFmtId="164" fontId="0" fillId="0" borderId="6" xfId="0" applyNumberFormat="1" applyFill="1" applyBorder="1"/>
    <xf numFmtId="164" fontId="5" fillId="3" borderId="6" xfId="0" applyNumberFormat="1" applyFont="1" applyFill="1" applyBorder="1"/>
    <xf numFmtId="49" fontId="2" fillId="3" borderId="6" xfId="0" applyNumberFormat="1" applyFont="1" applyFill="1" applyBorder="1" applyAlignment="1">
      <alignment horizontal="left"/>
    </xf>
    <xf numFmtId="167" fontId="2" fillId="2" borderId="3" xfId="3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43" fontId="3" fillId="3" borderId="0" xfId="0" applyNumberFormat="1" applyFont="1" applyFill="1" applyBorder="1"/>
    <xf numFmtId="0" fontId="11" fillId="3" borderId="0" xfId="0" applyFont="1" applyFill="1" applyBorder="1"/>
    <xf numFmtId="49" fontId="2" fillId="0" borderId="5" xfId="0" applyNumberFormat="1" applyFont="1" applyFill="1" applyBorder="1" applyAlignment="1">
      <alignment horizontal="left"/>
    </xf>
    <xf numFmtId="165" fontId="3" fillId="0" borderId="5" xfId="0" applyNumberFormat="1" applyFont="1" applyFill="1" applyBorder="1"/>
    <xf numFmtId="164" fontId="3" fillId="0" borderId="5" xfId="0" applyNumberFormat="1" applyFont="1" applyFill="1" applyBorder="1"/>
    <xf numFmtId="0" fontId="3" fillId="0" borderId="0" xfId="0" applyFont="1" applyFill="1"/>
    <xf numFmtId="49" fontId="6" fillId="3" borderId="5" xfId="0" applyNumberFormat="1" applyFont="1" applyFill="1" applyBorder="1" applyAlignment="1">
      <alignment horizontal="left"/>
    </xf>
    <xf numFmtId="164" fontId="3" fillId="3" borderId="5" xfId="0" applyNumberFormat="1" applyFont="1" applyFill="1" applyBorder="1"/>
    <xf numFmtId="165" fontId="3" fillId="3" borderId="5" xfId="0" applyNumberFormat="1" applyFont="1" applyFill="1" applyBorder="1"/>
    <xf numFmtId="165" fontId="3" fillId="3" borderId="6" xfId="0" applyNumberFormat="1" applyFont="1" applyFill="1" applyBorder="1"/>
    <xf numFmtId="164" fontId="3" fillId="3" borderId="6" xfId="0" applyNumberFormat="1" applyFont="1" applyFill="1" applyBorder="1"/>
    <xf numFmtId="165" fontId="2" fillId="2" borderId="3" xfId="3" applyNumberFormat="1" applyFont="1" applyFill="1" applyBorder="1" applyAlignment="1">
      <alignment horizontal="right" vertical="center"/>
    </xf>
    <xf numFmtId="165" fontId="3" fillId="3" borderId="0" xfId="0" applyNumberFormat="1" applyFont="1" applyFill="1" applyAlignment="1">
      <alignment horizontal="right"/>
    </xf>
    <xf numFmtId="165" fontId="3" fillId="3" borderId="0" xfId="0" applyNumberFormat="1" applyFont="1" applyFill="1"/>
    <xf numFmtId="0" fontId="12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4" fontId="13" fillId="0" borderId="0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" fontId="12" fillId="2" borderId="8" xfId="0" applyNumberFormat="1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right" vertical="center"/>
    </xf>
    <xf numFmtId="4" fontId="14" fillId="0" borderId="0" xfId="0" applyNumberFormat="1" applyFont="1" applyAlignment="1">
      <alignment vertical="center"/>
    </xf>
    <xf numFmtId="168" fontId="3" fillId="3" borderId="0" xfId="0" applyNumberFormat="1" applyFont="1" applyFill="1"/>
    <xf numFmtId="169" fontId="3" fillId="3" borderId="0" xfId="0" applyNumberFormat="1" applyFont="1" applyFill="1"/>
    <xf numFmtId="4" fontId="3" fillId="3" borderId="0" xfId="0" applyNumberFormat="1" applyFont="1" applyFill="1"/>
    <xf numFmtId="165" fontId="2" fillId="2" borderId="3" xfId="3" applyNumberFormat="1" applyFont="1" applyFill="1" applyBorder="1" applyAlignment="1">
      <alignment horizontal="center" vertical="center"/>
    </xf>
    <xf numFmtId="166" fontId="2" fillId="2" borderId="3" xfId="3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2" fillId="4" borderId="3" xfId="0" applyFont="1" applyFill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13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170" fontId="13" fillId="0" borderId="0" xfId="0" applyNumberFormat="1" applyFont="1" applyBorder="1" applyAlignment="1">
      <alignment horizontal="right" vertical="center"/>
    </xf>
    <xf numFmtId="171" fontId="13" fillId="0" borderId="5" xfId="0" applyNumberFormat="1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4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172" fontId="13" fillId="0" borderId="5" xfId="0" applyNumberFormat="1" applyFont="1" applyFill="1" applyBorder="1" applyAlignment="1">
      <alignment horizontal="right" vertical="center"/>
    </xf>
    <xf numFmtId="171" fontId="1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0" fontId="3" fillId="0" borderId="13" xfId="0" applyFont="1" applyFill="1" applyBorder="1"/>
    <xf numFmtId="172" fontId="13" fillId="0" borderId="13" xfId="0" applyNumberFormat="1" applyFont="1" applyFill="1" applyBorder="1" applyAlignment="1">
      <alignment horizontal="right" vertical="center"/>
    </xf>
    <xf numFmtId="171" fontId="13" fillId="0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Border="1"/>
    <xf numFmtId="43" fontId="3" fillId="0" borderId="13" xfId="1" applyFont="1" applyFill="1" applyBorder="1"/>
    <xf numFmtId="0" fontId="3" fillId="3" borderId="13" xfId="0" applyFont="1" applyFill="1" applyBorder="1"/>
    <xf numFmtId="4" fontId="3" fillId="0" borderId="13" xfId="0" applyNumberFormat="1" applyFont="1" applyFill="1" applyBorder="1"/>
    <xf numFmtId="172" fontId="12" fillId="2" borderId="3" xfId="0" applyNumberFormat="1" applyFont="1" applyFill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173" fontId="15" fillId="3" borderId="5" xfId="0" applyNumberFormat="1" applyFont="1" applyFill="1" applyBorder="1"/>
    <xf numFmtId="0" fontId="3" fillId="3" borderId="0" xfId="0" applyFont="1" applyFill="1" applyAlignment="1">
      <alignment horizontal="center"/>
    </xf>
    <xf numFmtId="173" fontId="12" fillId="2" borderId="8" xfId="0" applyNumberFormat="1" applyFont="1" applyFill="1" applyBorder="1" applyAlignment="1">
      <alignment horizontal="right" vertical="center"/>
    </xf>
    <xf numFmtId="173" fontId="3" fillId="3" borderId="0" xfId="0" applyNumberFormat="1" applyFont="1" applyFill="1"/>
    <xf numFmtId="173" fontId="12" fillId="4" borderId="3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173" fontId="13" fillId="0" borderId="5" xfId="0" applyNumberFormat="1" applyFont="1" applyBorder="1" applyAlignment="1">
      <alignment horizontal="right" vertical="center"/>
    </xf>
    <xf numFmtId="17" fontId="13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173" fontId="13" fillId="0" borderId="6" xfId="0" applyNumberFormat="1" applyFont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173" fontId="12" fillId="2" borderId="2" xfId="0" applyNumberFormat="1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right" vertical="center"/>
    </xf>
    <xf numFmtId="3" fontId="6" fillId="3" borderId="0" xfId="0" applyNumberFormat="1" applyFont="1" applyFill="1" applyBorder="1" applyAlignment="1" applyProtection="1">
      <alignment horizontal="center" vertical="center"/>
      <protection locked="0"/>
    </xf>
    <xf numFmtId="43" fontId="3" fillId="3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8" fillId="3" borderId="0" xfId="0" applyFont="1" applyFill="1"/>
    <xf numFmtId="0" fontId="8" fillId="0" borderId="0" xfId="0" applyFont="1" applyFill="1"/>
    <xf numFmtId="49" fontId="2" fillId="2" borderId="3" xfId="0" applyNumberFormat="1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left"/>
    </xf>
    <xf numFmtId="164" fontId="0" fillId="0" borderId="4" xfId="0" applyNumberFormat="1" applyFill="1" applyBorder="1"/>
    <xf numFmtId="164" fontId="5" fillId="3" borderId="16" xfId="0" applyNumberFormat="1" applyFont="1" applyFill="1" applyBorder="1"/>
    <xf numFmtId="49" fontId="16" fillId="0" borderId="6" xfId="0" applyNumberFormat="1" applyFont="1" applyFill="1" applyBorder="1" applyAlignment="1">
      <alignment horizontal="left"/>
    </xf>
    <xf numFmtId="164" fontId="5" fillId="3" borderId="11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166" fontId="2" fillId="2" borderId="6" xfId="3" applyFont="1" applyFill="1" applyBorder="1" applyAlignment="1">
      <alignment horizontal="center" vertical="center"/>
    </xf>
    <xf numFmtId="164" fontId="5" fillId="3" borderId="0" xfId="0" applyNumberFormat="1" applyFont="1" applyFill="1" applyBorder="1"/>
    <xf numFmtId="49" fontId="2" fillId="3" borderId="0" xfId="0" applyNumberFormat="1" applyFont="1" applyFill="1" applyBorder="1" applyAlignment="1">
      <alignment horizontal="left"/>
    </xf>
    <xf numFmtId="164" fontId="2" fillId="3" borderId="0" xfId="0" applyNumberFormat="1" applyFont="1" applyFill="1" applyBorder="1"/>
    <xf numFmtId="49" fontId="2" fillId="3" borderId="3" xfId="0" applyNumberFormat="1" applyFont="1" applyFill="1" applyBorder="1" applyAlignment="1">
      <alignment horizontal="left"/>
    </xf>
    <xf numFmtId="164" fontId="2" fillId="3" borderId="3" xfId="0" applyNumberFormat="1" applyFont="1" applyFill="1" applyBorder="1"/>
    <xf numFmtId="49" fontId="2" fillId="2" borderId="7" xfId="0" applyNumberFormat="1" applyFont="1" applyFill="1" applyBorder="1" applyAlignment="1">
      <alignment horizontal="left" vertical="center"/>
    </xf>
    <xf numFmtId="49" fontId="6" fillId="3" borderId="12" xfId="0" applyNumberFormat="1" applyFont="1" applyFill="1" applyBorder="1" applyAlignment="1">
      <alignment horizontal="left"/>
    </xf>
    <xf numFmtId="165" fontId="3" fillId="3" borderId="0" xfId="0" applyNumberFormat="1" applyFont="1" applyFill="1" applyBorder="1"/>
    <xf numFmtId="165" fontId="3" fillId="3" borderId="5" xfId="3" applyNumberFormat="1" applyFont="1" applyFill="1" applyBorder="1"/>
    <xf numFmtId="174" fontId="3" fillId="3" borderId="0" xfId="0" applyNumberFormat="1" applyFont="1" applyFill="1"/>
    <xf numFmtId="49" fontId="2" fillId="3" borderId="12" xfId="0" applyNumberFormat="1" applyFont="1" applyFill="1" applyBorder="1" applyAlignment="1">
      <alignment horizontal="left"/>
    </xf>
    <xf numFmtId="165" fontId="8" fillId="3" borderId="5" xfId="0" applyNumberFormat="1" applyFont="1" applyFill="1" applyBorder="1"/>
    <xf numFmtId="165" fontId="8" fillId="3" borderId="0" xfId="0" applyNumberFormat="1" applyFont="1" applyFill="1" applyBorder="1"/>
    <xf numFmtId="165" fontId="8" fillId="3" borderId="13" xfId="0" applyNumberFormat="1" applyFont="1" applyFill="1" applyBorder="1"/>
    <xf numFmtId="3" fontId="3" fillId="3" borderId="0" xfId="0" applyNumberFormat="1" applyFont="1" applyFill="1"/>
    <xf numFmtId="165" fontId="8" fillId="3" borderId="6" xfId="0" applyNumberFormat="1" applyFont="1" applyFill="1" applyBorder="1"/>
    <xf numFmtId="165" fontId="2" fillId="2" borderId="8" xfId="3" applyNumberFormat="1" applyFont="1" applyFill="1" applyBorder="1" applyAlignment="1">
      <alignment horizontal="right" vertical="center"/>
    </xf>
    <xf numFmtId="43" fontId="3" fillId="3" borderId="0" xfId="0" applyNumberFormat="1" applyFont="1" applyFill="1"/>
    <xf numFmtId="0" fontId="8" fillId="2" borderId="4" xfId="4" applyFont="1" applyFill="1" applyBorder="1" applyAlignment="1">
      <alignment horizontal="left" vertical="center" wrapText="1"/>
    </xf>
    <xf numFmtId="4" fontId="8" fillId="2" borderId="4" xfId="5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" fontId="3" fillId="0" borderId="4" xfId="0" applyNumberFormat="1" applyFont="1" applyBorder="1" applyAlignment="1"/>
    <xf numFmtId="0" fontId="3" fillId="3" borderId="12" xfId="0" applyFont="1" applyFill="1" applyBorder="1"/>
    <xf numFmtId="0" fontId="3" fillId="3" borderId="5" xfId="0" applyFont="1" applyFill="1" applyBorder="1"/>
    <xf numFmtId="0" fontId="3" fillId="3" borderId="10" xfId="0" applyFont="1" applyFill="1" applyBorder="1"/>
    <xf numFmtId="0" fontId="3" fillId="3" borderId="6" xfId="0" applyFont="1" applyFill="1" applyBorder="1"/>
    <xf numFmtId="164" fontId="3" fillId="3" borderId="4" xfId="0" applyNumberFormat="1" applyFont="1" applyFill="1" applyBorder="1"/>
    <xf numFmtId="164" fontId="3" fillId="3" borderId="16" xfId="0" applyNumberFormat="1" applyFont="1" applyFill="1" applyBorder="1"/>
    <xf numFmtId="175" fontId="2" fillId="2" borderId="3" xfId="3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4" fontId="12" fillId="4" borderId="13" xfId="0" applyNumberFormat="1" applyFont="1" applyFill="1" applyBorder="1" applyAlignment="1">
      <alignment horizontal="right" vertical="center"/>
    </xf>
    <xf numFmtId="0" fontId="12" fillId="4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4" fontId="13" fillId="0" borderId="13" xfId="0" applyNumberFormat="1" applyFont="1" applyBorder="1" applyAlignment="1">
      <alignment horizontal="right" vertical="center"/>
    </xf>
    <xf numFmtId="166" fontId="2" fillId="2" borderId="3" xfId="3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wrapText="1"/>
    </xf>
    <xf numFmtId="4" fontId="3" fillId="0" borderId="15" xfId="5" applyNumberFormat="1" applyFont="1" applyFill="1" applyBorder="1" applyAlignment="1">
      <alignment wrapText="1"/>
    </xf>
    <xf numFmtId="4" fontId="3" fillId="0" borderId="4" xfId="5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" fontId="3" fillId="0" borderId="2" xfId="5" applyNumberFormat="1" applyFont="1" applyFill="1" applyBorder="1" applyAlignment="1">
      <alignment wrapText="1"/>
    </xf>
    <xf numFmtId="4" fontId="3" fillId="0" borderId="6" xfId="5" applyNumberFormat="1" applyFont="1" applyFill="1" applyBorder="1" applyAlignment="1">
      <alignment wrapText="1"/>
    </xf>
    <xf numFmtId="176" fontId="0" fillId="0" borderId="5" xfId="0" applyNumberFormat="1" applyFill="1" applyBorder="1"/>
    <xf numFmtId="0" fontId="6" fillId="0" borderId="0" xfId="0" applyFont="1" applyBorder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right" vertical="center"/>
    </xf>
    <xf numFmtId="3" fontId="13" fillId="0" borderId="6" xfId="0" applyNumberFormat="1" applyFont="1" applyBorder="1" applyAlignment="1">
      <alignment horizontal="right" vertical="center"/>
    </xf>
    <xf numFmtId="3" fontId="12" fillId="2" borderId="2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/>
    <xf numFmtId="0" fontId="8" fillId="2" borderId="3" xfId="4" applyFont="1" applyFill="1" applyBorder="1" applyAlignment="1">
      <alignment horizontal="left" vertical="center" wrapText="1"/>
    </xf>
    <xf numFmtId="4" fontId="8" fillId="2" borderId="3" xfId="5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/>
    <xf numFmtId="164" fontId="3" fillId="3" borderId="12" xfId="0" applyNumberFormat="1" applyFont="1" applyFill="1" applyBorder="1"/>
    <xf numFmtId="4" fontId="8" fillId="3" borderId="0" xfId="0" applyNumberFormat="1" applyFont="1" applyFill="1"/>
    <xf numFmtId="165" fontId="17" fillId="0" borderId="5" xfId="0" applyNumberFormat="1" applyFont="1" applyFill="1" applyBorder="1"/>
    <xf numFmtId="165" fontId="2" fillId="2" borderId="7" xfId="3" applyNumberFormat="1" applyFont="1" applyFill="1" applyBorder="1" applyAlignment="1">
      <alignment horizontal="right" vertical="center"/>
    </xf>
    <xf numFmtId="0" fontId="3" fillId="3" borderId="7" xfId="0" applyFont="1" applyFill="1" applyBorder="1"/>
    <xf numFmtId="0" fontId="3" fillId="3" borderId="3" xfId="0" applyFont="1" applyFill="1" applyBorder="1"/>
    <xf numFmtId="177" fontId="3" fillId="3" borderId="0" xfId="0" applyNumberFormat="1" applyFont="1" applyFill="1"/>
    <xf numFmtId="49" fontId="16" fillId="0" borderId="5" xfId="0" applyNumberFormat="1" applyFont="1" applyFill="1" applyBorder="1" applyAlignment="1">
      <alignment horizontal="left"/>
    </xf>
    <xf numFmtId="164" fontId="0" fillId="0" borderId="5" xfId="0" applyNumberFormat="1" applyFill="1" applyBorder="1"/>
    <xf numFmtId="164" fontId="3" fillId="3" borderId="4" xfId="0" applyNumberFormat="1" applyFont="1" applyFill="1" applyBorder="1" applyAlignment="1">
      <alignment wrapText="1"/>
    </xf>
    <xf numFmtId="164" fontId="3" fillId="3" borderId="5" xfId="0" applyNumberFormat="1" applyFont="1" applyFill="1" applyBorder="1" applyAlignment="1">
      <alignment wrapText="1"/>
    </xf>
    <xf numFmtId="0" fontId="2" fillId="2" borderId="3" xfId="2" applyNumberFormat="1" applyFont="1" applyFill="1" applyBorder="1" applyAlignment="1">
      <alignment horizontal="right" vertical="center"/>
    </xf>
    <xf numFmtId="0" fontId="8" fillId="2" borderId="4" xfId="4" applyFont="1" applyFill="1" applyBorder="1" applyAlignment="1">
      <alignment horizontal="center" vertical="center" wrapText="1"/>
    </xf>
    <xf numFmtId="164" fontId="5" fillId="3" borderId="13" xfId="0" applyNumberFormat="1" applyFont="1" applyFill="1" applyBorder="1"/>
    <xf numFmtId="166" fontId="3" fillId="3" borderId="0" xfId="3" applyFont="1" applyFill="1"/>
    <xf numFmtId="0" fontId="5" fillId="3" borderId="0" xfId="0" applyFont="1" applyFill="1"/>
    <xf numFmtId="43" fontId="3" fillId="3" borderId="0" xfId="1" applyFont="1" applyFill="1"/>
    <xf numFmtId="0" fontId="8" fillId="2" borderId="3" xfId="4" applyFont="1" applyFill="1" applyBorder="1" applyAlignment="1">
      <alignment horizontal="center" vertical="center" wrapText="1"/>
    </xf>
    <xf numFmtId="165" fontId="0" fillId="0" borderId="5" xfId="0" applyNumberFormat="1" applyFill="1" applyBorder="1"/>
    <xf numFmtId="0" fontId="8" fillId="2" borderId="7" xfId="4" applyFont="1" applyFill="1" applyBorder="1" applyAlignment="1">
      <alignment horizontal="left" vertical="center" wrapText="1"/>
    </xf>
    <xf numFmtId="49" fontId="6" fillId="3" borderId="14" xfId="0" applyNumberFormat="1" applyFont="1" applyFill="1" applyBorder="1" applyAlignment="1">
      <alignment horizontal="left"/>
    </xf>
    <xf numFmtId="165" fontId="3" fillId="0" borderId="4" xfId="0" applyNumberFormat="1" applyFont="1" applyFill="1" applyBorder="1"/>
    <xf numFmtId="178" fontId="3" fillId="3" borderId="16" xfId="0" applyNumberFormat="1" applyFont="1" applyFill="1" applyBorder="1" applyAlignment="1">
      <alignment horizontal="center"/>
    </xf>
    <xf numFmtId="178" fontId="3" fillId="3" borderId="13" xfId="2" applyNumberFormat="1" applyFont="1" applyFill="1" applyBorder="1" applyAlignment="1">
      <alignment horizontal="center"/>
    </xf>
    <xf numFmtId="165" fontId="8" fillId="0" borderId="5" xfId="0" applyNumberFormat="1" applyFont="1" applyFill="1" applyBorder="1"/>
    <xf numFmtId="10" fontId="3" fillId="3" borderId="13" xfId="2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left"/>
    </xf>
    <xf numFmtId="164" fontId="5" fillId="3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/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175" fontId="12" fillId="2" borderId="3" xfId="3" applyNumberFormat="1" applyFont="1" applyFill="1" applyBorder="1" applyAlignment="1">
      <alignment horizontal="center" vertical="center"/>
    </xf>
    <xf numFmtId="0" fontId="3" fillId="3" borderId="8" xfId="0" applyFont="1" applyFill="1" applyBorder="1"/>
    <xf numFmtId="0" fontId="12" fillId="0" borderId="7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3" fillId="0" borderId="3" xfId="0" applyFont="1" applyBorder="1"/>
    <xf numFmtId="175" fontId="13" fillId="0" borderId="3" xfId="3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3" fontId="3" fillId="0" borderId="3" xfId="0" applyNumberFormat="1" applyFont="1" applyBorder="1"/>
    <xf numFmtId="0" fontId="13" fillId="3" borderId="0" xfId="0" applyFont="1" applyFill="1" applyAlignment="1">
      <alignment vertical="center"/>
    </xf>
    <xf numFmtId="0" fontId="13" fillId="0" borderId="7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43" fontId="13" fillId="3" borderId="0" xfId="0" applyNumberFormat="1" applyFont="1" applyFill="1" applyAlignment="1">
      <alignment horizontal="center" vertical="center"/>
    </xf>
    <xf numFmtId="166" fontId="3" fillId="3" borderId="0" xfId="3" applyFont="1" applyFill="1" applyBorder="1"/>
    <xf numFmtId="43" fontId="0" fillId="0" borderId="0" xfId="0" applyNumberFormat="1"/>
    <xf numFmtId="166" fontId="3" fillId="3" borderId="0" xfId="0" applyNumberFormat="1" applyFont="1" applyFill="1" applyBorder="1"/>
    <xf numFmtId="0" fontId="12" fillId="0" borderId="7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3" fillId="0" borderId="3" xfId="0" applyFont="1" applyFill="1" applyBorder="1"/>
    <xf numFmtId="175" fontId="12" fillId="0" borderId="3" xfId="3" applyNumberFormat="1" applyFont="1" applyBorder="1" applyAlignment="1">
      <alignment horizontal="center" vertical="center"/>
    </xf>
    <xf numFmtId="3" fontId="3" fillId="0" borderId="3" xfId="0" applyNumberFormat="1" applyFont="1" applyFill="1" applyBorder="1"/>
    <xf numFmtId="0" fontId="3" fillId="3" borderId="0" xfId="0" applyFont="1" applyFill="1" applyAlignment="1">
      <alignment vertical="center" wrapText="1"/>
    </xf>
    <xf numFmtId="180" fontId="3" fillId="0" borderId="3" xfId="1" applyNumberFormat="1" applyFont="1" applyFill="1" applyBorder="1"/>
    <xf numFmtId="170" fontId="0" fillId="0" borderId="0" xfId="0" applyNumberFormat="1"/>
    <xf numFmtId="166" fontId="0" fillId="0" borderId="0" xfId="3" applyFont="1"/>
    <xf numFmtId="4" fontId="0" fillId="0" borderId="0" xfId="0" applyNumberFormat="1"/>
    <xf numFmtId="0" fontId="3" fillId="3" borderId="15" xfId="0" applyFont="1" applyFill="1" applyBorder="1"/>
    <xf numFmtId="0" fontId="12" fillId="2" borderId="3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165" fontId="5" fillId="3" borderId="16" xfId="0" applyNumberFormat="1" applyFont="1" applyFill="1" applyBorder="1"/>
    <xf numFmtId="165" fontId="3" fillId="3" borderId="13" xfId="0" applyNumberFormat="1" applyFont="1" applyFill="1" applyBorder="1"/>
    <xf numFmtId="165" fontId="2" fillId="3" borderId="11" xfId="0" applyNumberFormat="1" applyFont="1" applyFill="1" applyBorder="1"/>
    <xf numFmtId="164" fontId="2" fillId="3" borderId="11" xfId="0" applyNumberFormat="1" applyFont="1" applyFill="1" applyBorder="1"/>
    <xf numFmtId="0" fontId="3" fillId="0" borderId="0" xfId="0" applyFont="1" applyBorder="1"/>
    <xf numFmtId="0" fontId="3" fillId="0" borderId="2" xfId="0" applyFont="1" applyBorder="1"/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/>
  </cellXfs>
  <cellStyles count="6">
    <cellStyle name="Millares" xfId="1" builtinId="3"/>
    <cellStyle name="Millares 2" xfId="5"/>
    <cellStyle name="Millares 3" xfId="3"/>
    <cellStyle name="Normal" xfId="0" builtinId="0"/>
    <cellStyle name="Normal 2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1190625</xdr:colOff>
      <xdr:row>94</xdr:row>
      <xdr:rowOff>28575</xdr:rowOff>
    </xdr:from>
    <xdr:ext cx="1963082" cy="689409"/>
    <xdr:pic>
      <xdr:nvPicPr>
        <xdr:cNvPr id="2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17659350"/>
          <a:ext cx="1963082" cy="689409"/>
        </a:xfrm>
        <a:prstGeom prst="rect">
          <a:avLst/>
        </a:prstGeom>
      </xdr:spPr>
    </xdr:pic>
    <xdr:clientData/>
  </xdr:oneCellAnchor>
  <xdr:oneCellAnchor>
    <xdr:from>
      <xdr:col>0</xdr:col>
      <xdr:colOff>1200150</xdr:colOff>
      <xdr:row>107</xdr:row>
      <xdr:rowOff>171450</xdr:rowOff>
    </xdr:from>
    <xdr:ext cx="1963082" cy="697056"/>
    <xdr:pic>
      <xdr:nvPicPr>
        <xdr:cNvPr id="3" name="9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0150" y="20402550"/>
          <a:ext cx="1963082" cy="697056"/>
        </a:xfrm>
        <a:prstGeom prst="rect">
          <a:avLst/>
        </a:prstGeom>
      </xdr:spPr>
    </xdr:pic>
    <xdr:clientData/>
  </xdr:oneCellAnchor>
  <xdr:oneCellAnchor>
    <xdr:from>
      <xdr:col>0</xdr:col>
      <xdr:colOff>1743075</xdr:colOff>
      <xdr:row>177</xdr:row>
      <xdr:rowOff>180975</xdr:rowOff>
    </xdr:from>
    <xdr:ext cx="1963082" cy="695717"/>
    <xdr:pic>
      <xdr:nvPicPr>
        <xdr:cNvPr id="4" name="11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43075" y="32394525"/>
          <a:ext cx="1963082" cy="695717"/>
        </a:xfrm>
        <a:prstGeom prst="rect">
          <a:avLst/>
        </a:prstGeom>
      </xdr:spPr>
    </xdr:pic>
    <xdr:clientData/>
  </xdr:oneCellAnchor>
  <xdr:oneCellAnchor>
    <xdr:from>
      <xdr:col>0</xdr:col>
      <xdr:colOff>1765101</xdr:colOff>
      <xdr:row>217</xdr:row>
      <xdr:rowOff>125015</xdr:rowOff>
    </xdr:from>
    <xdr:ext cx="1963082" cy="674110"/>
    <xdr:pic>
      <xdr:nvPicPr>
        <xdr:cNvPr id="5" name="12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5101" y="39644240"/>
          <a:ext cx="1963082" cy="674110"/>
        </a:xfrm>
        <a:prstGeom prst="rect">
          <a:avLst/>
        </a:prstGeom>
      </xdr:spPr>
    </xdr:pic>
    <xdr:clientData/>
  </xdr:oneCellAnchor>
  <xdr:oneCellAnchor>
    <xdr:from>
      <xdr:col>0</xdr:col>
      <xdr:colOff>1533525</xdr:colOff>
      <xdr:row>234</xdr:row>
      <xdr:rowOff>114300</xdr:rowOff>
    </xdr:from>
    <xdr:ext cx="1963082" cy="688289"/>
    <xdr:pic>
      <xdr:nvPicPr>
        <xdr:cNvPr id="6" name="14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33525" y="42862500"/>
          <a:ext cx="1963082" cy="688289"/>
        </a:xfrm>
        <a:prstGeom prst="rect">
          <a:avLst/>
        </a:prstGeom>
      </xdr:spPr>
    </xdr:pic>
    <xdr:clientData/>
  </xdr:oneCellAnchor>
  <xdr:oneCellAnchor>
    <xdr:from>
      <xdr:col>0</xdr:col>
      <xdr:colOff>1590675</xdr:colOff>
      <xdr:row>238</xdr:row>
      <xdr:rowOff>190500</xdr:rowOff>
    </xdr:from>
    <xdr:ext cx="1963082" cy="680419"/>
    <xdr:pic>
      <xdr:nvPicPr>
        <xdr:cNvPr id="7" name="15 Image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90675" y="43681650"/>
          <a:ext cx="1963082" cy="680419"/>
        </a:xfrm>
        <a:prstGeom prst="rect">
          <a:avLst/>
        </a:prstGeom>
      </xdr:spPr>
    </xdr:pic>
    <xdr:clientData/>
  </xdr:oneCellAnchor>
  <xdr:oneCellAnchor>
    <xdr:from>
      <xdr:col>0</xdr:col>
      <xdr:colOff>1266825</xdr:colOff>
      <xdr:row>101</xdr:row>
      <xdr:rowOff>381000</xdr:rowOff>
    </xdr:from>
    <xdr:ext cx="1963082" cy="697056"/>
    <xdr:pic>
      <xdr:nvPicPr>
        <xdr:cNvPr id="8" name="9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6825" y="19278600"/>
          <a:ext cx="1963082" cy="69705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31"/>
  <sheetViews>
    <sheetView showGridLines="0" tabSelected="1" topLeftCell="A499" zoomScale="85" zoomScaleNormal="85" workbookViewId="0">
      <selection activeCell="B521" sqref="B521"/>
    </sheetView>
  </sheetViews>
  <sheetFormatPr baseColWidth="10" defaultRowHeight="12.75"/>
  <cols>
    <col min="1" max="1" width="69.7109375" style="3" customWidth="1"/>
    <col min="2" max="2" width="28.42578125" style="3" customWidth="1"/>
    <col min="3" max="3" width="26.140625" style="3" customWidth="1"/>
    <col min="4" max="4" width="23.42578125" style="3" customWidth="1"/>
    <col min="5" max="5" width="17.85546875" style="3" customWidth="1"/>
    <col min="6" max="6" width="17" style="3" customWidth="1"/>
    <col min="7" max="7" width="15.140625" style="3" bestFit="1" customWidth="1"/>
    <col min="8" max="8" width="15.42578125" style="3" customWidth="1"/>
    <col min="9" max="9" width="16.42578125" style="3" customWidth="1"/>
    <col min="10" max="13" width="11.42578125" style="3"/>
    <col min="14" max="14" width="16.140625" style="3" customWidth="1"/>
    <col min="15" max="16384" width="11.42578125" style="3"/>
  </cols>
  <sheetData>
    <row r="1" spans="1:6" ht="6.75" customHeight="1">
      <c r="A1" s="1"/>
      <c r="B1" s="2"/>
      <c r="C1" s="2"/>
      <c r="D1" s="2"/>
      <c r="E1" s="2"/>
      <c r="F1" s="2"/>
    </row>
    <row r="2" spans="1:6">
      <c r="A2" s="1" t="s">
        <v>0</v>
      </c>
      <c r="B2" s="2"/>
      <c r="C2" s="2"/>
      <c r="D2" s="2"/>
      <c r="E2" s="2"/>
      <c r="F2" s="2"/>
    </row>
    <row r="3" spans="1:6" ht="14.25" customHeight="1">
      <c r="A3" s="1" t="s">
        <v>1</v>
      </c>
      <c r="B3" s="2"/>
      <c r="C3" s="2"/>
      <c r="D3" s="2"/>
      <c r="E3" s="2"/>
      <c r="F3" s="2"/>
    </row>
    <row r="4" spans="1:6">
      <c r="A4" s="4"/>
      <c r="B4" s="5"/>
      <c r="C4" s="6"/>
      <c r="D4" s="6"/>
      <c r="E4" s="6"/>
    </row>
    <row r="5" spans="1:6">
      <c r="A5" s="7" t="s">
        <v>2</v>
      </c>
      <c r="B5" s="8" t="s">
        <v>3</v>
      </c>
      <c r="C5" s="8"/>
      <c r="D5" s="8"/>
      <c r="E5" s="8"/>
    </row>
    <row r="6" spans="1:6">
      <c r="A6" s="7"/>
      <c r="B6" s="9"/>
      <c r="C6" s="10"/>
      <c r="D6" s="11"/>
      <c r="E6" s="12"/>
    </row>
    <row r="7" spans="1:6">
      <c r="A7" s="13" t="s">
        <v>4</v>
      </c>
      <c r="B7" s="13"/>
      <c r="C7" s="13"/>
      <c r="D7" s="13"/>
      <c r="E7" s="13"/>
    </row>
    <row r="8" spans="1:6">
      <c r="A8" s="14" t="s">
        <v>5</v>
      </c>
      <c r="B8" s="15"/>
      <c r="C8" s="6"/>
      <c r="D8" s="6"/>
      <c r="E8" s="6"/>
    </row>
    <row r="9" spans="1:6">
      <c r="A9" s="16"/>
      <c r="B9" s="5"/>
      <c r="C9" s="6"/>
      <c r="D9" s="6"/>
      <c r="E9" s="6"/>
    </row>
    <row r="10" spans="1:6">
      <c r="A10" s="17" t="s">
        <v>6</v>
      </c>
      <c r="B10" s="5"/>
      <c r="C10" s="6"/>
      <c r="D10" s="6"/>
      <c r="E10" s="6"/>
    </row>
    <row r="11" spans="1:6">
      <c r="B11" s="5"/>
    </row>
    <row r="12" spans="1:6">
      <c r="A12" s="18" t="s">
        <v>7</v>
      </c>
      <c r="B12" s="11"/>
      <c r="C12" s="11"/>
      <c r="D12" s="11"/>
    </row>
    <row r="13" spans="1:6">
      <c r="A13" s="19"/>
      <c r="B13" s="11"/>
      <c r="C13" s="11"/>
      <c r="D13" s="11"/>
    </row>
    <row r="14" spans="1:6" ht="20.25" customHeight="1">
      <c r="A14" s="20" t="s">
        <v>8</v>
      </c>
      <c r="B14" s="21" t="s">
        <v>9</v>
      </c>
      <c r="C14" s="21" t="s">
        <v>10</v>
      </c>
      <c r="D14" s="21" t="s">
        <v>11</v>
      </c>
    </row>
    <row r="15" spans="1:6">
      <c r="A15" s="22" t="s">
        <v>12</v>
      </c>
      <c r="B15" s="23"/>
      <c r="C15" s="23">
        <v>0</v>
      </c>
      <c r="D15" s="23">
        <v>0</v>
      </c>
    </row>
    <row r="16" spans="1:6">
      <c r="A16" s="24"/>
      <c r="B16" s="25"/>
      <c r="C16" s="25">
        <v>0</v>
      </c>
      <c r="D16" s="25">
        <v>0</v>
      </c>
    </row>
    <row r="17" spans="1:4">
      <c r="A17" s="24" t="s">
        <v>13</v>
      </c>
      <c r="B17" s="25"/>
      <c r="C17" s="25">
        <v>0</v>
      </c>
      <c r="D17" s="25">
        <v>0</v>
      </c>
    </row>
    <row r="18" spans="1:4">
      <c r="A18" s="26" t="s">
        <v>14</v>
      </c>
      <c r="B18" s="27">
        <v>0.31</v>
      </c>
      <c r="C18" s="25" t="s">
        <v>15</v>
      </c>
      <c r="D18" s="25" t="s">
        <v>16</v>
      </c>
    </row>
    <row r="19" spans="1:4">
      <c r="A19" s="26" t="s">
        <v>17</v>
      </c>
      <c r="B19" s="28">
        <v>0.44</v>
      </c>
      <c r="C19" s="25" t="s">
        <v>15</v>
      </c>
      <c r="D19" s="25" t="s">
        <v>16</v>
      </c>
    </row>
    <row r="20" spans="1:4">
      <c r="A20" s="26"/>
      <c r="B20" s="27"/>
      <c r="C20" s="25"/>
      <c r="D20" s="25"/>
    </row>
    <row r="21" spans="1:4" ht="15">
      <c r="A21" s="29"/>
      <c r="B21" s="30">
        <v>0</v>
      </c>
      <c r="C21" s="31"/>
      <c r="D21" s="31"/>
    </row>
    <row r="22" spans="1:4">
      <c r="A22" s="24"/>
      <c r="B22" s="25"/>
      <c r="C22" s="25">
        <v>0</v>
      </c>
      <c r="D22" s="25">
        <v>0</v>
      </c>
    </row>
    <row r="23" spans="1:4">
      <c r="A23" s="32" t="s">
        <v>18</v>
      </c>
      <c r="B23" s="31"/>
      <c r="C23" s="31">
        <v>0</v>
      </c>
      <c r="D23" s="31">
        <v>0</v>
      </c>
    </row>
    <row r="24" spans="1:4">
      <c r="A24" s="20" t="s">
        <v>19</v>
      </c>
      <c r="B24" s="33">
        <f>SUM(B18:B21)</f>
        <v>0.75</v>
      </c>
      <c r="C24" s="11"/>
      <c r="D24" s="11"/>
    </row>
    <row r="25" spans="1:4">
      <c r="A25" s="19"/>
      <c r="B25" s="11"/>
      <c r="C25" s="11"/>
      <c r="D25" s="11"/>
    </row>
    <row r="26" spans="1:4">
      <c r="A26" s="19"/>
      <c r="B26" s="34"/>
      <c r="C26" s="35"/>
      <c r="D26" s="11"/>
    </row>
    <row r="27" spans="1:4">
      <c r="A27" s="18" t="s">
        <v>20</v>
      </c>
      <c r="B27" s="36"/>
      <c r="C27" s="11"/>
      <c r="D27" s="11"/>
    </row>
    <row r="29" spans="1:4" ht="18.75" customHeight="1">
      <c r="A29" s="20" t="s">
        <v>21</v>
      </c>
      <c r="B29" s="21" t="s">
        <v>9</v>
      </c>
      <c r="C29" s="21" t="s">
        <v>22</v>
      </c>
      <c r="D29" s="21" t="s">
        <v>23</v>
      </c>
    </row>
    <row r="30" spans="1:4" s="40" customFormat="1">
      <c r="A30" s="37" t="s">
        <v>24</v>
      </c>
      <c r="B30" s="38">
        <v>0</v>
      </c>
      <c r="C30" s="39"/>
      <c r="D30" s="39"/>
    </row>
    <row r="31" spans="1:4">
      <c r="A31" s="41"/>
      <c r="B31" s="38"/>
      <c r="C31" s="42">
        <v>0</v>
      </c>
      <c r="D31" s="42">
        <v>0</v>
      </c>
    </row>
    <row r="32" spans="1:4" ht="14.25" customHeight="1">
      <c r="A32" s="24" t="s">
        <v>25</v>
      </c>
      <c r="B32" s="43">
        <v>0</v>
      </c>
      <c r="C32" s="42"/>
      <c r="D32" s="42"/>
    </row>
    <row r="33" spans="1:11" ht="14.25" customHeight="1">
      <c r="A33" s="32"/>
      <c r="B33" s="44"/>
      <c r="C33" s="45"/>
      <c r="D33" s="45"/>
    </row>
    <row r="34" spans="1:11" ht="14.25" customHeight="1">
      <c r="A34" s="20" t="s">
        <v>19</v>
      </c>
      <c r="B34" s="46">
        <f>SUM(B30:B33)</f>
        <v>0</v>
      </c>
    </row>
    <row r="35" spans="1:11" ht="14.25" customHeight="1">
      <c r="B35" s="47"/>
    </row>
    <row r="36" spans="1:11" ht="14.25" customHeight="1">
      <c r="A36" s="3" t="s">
        <v>26</v>
      </c>
      <c r="B36" s="48"/>
    </row>
    <row r="37" spans="1:11" ht="14.25" customHeight="1">
      <c r="A37" s="49" t="s">
        <v>27</v>
      </c>
      <c r="B37" s="50" t="s">
        <v>28</v>
      </c>
      <c r="C37" s="51"/>
      <c r="D37" s="52"/>
      <c r="E37" s="53" t="s">
        <v>29</v>
      </c>
      <c r="F37" s="54" t="s">
        <v>30</v>
      </c>
      <c r="G37" s="55"/>
    </row>
    <row r="38" spans="1:11" s="11" customFormat="1" ht="14.25" customHeight="1">
      <c r="A38" s="56"/>
      <c r="B38" s="57"/>
      <c r="C38" s="58"/>
      <c r="D38" s="59"/>
      <c r="E38" s="60"/>
      <c r="F38" s="61"/>
      <c r="G38" s="62"/>
    </row>
    <row r="39" spans="1:11" ht="14.25" customHeight="1">
      <c r="A39" s="63" t="s">
        <v>19</v>
      </c>
      <c r="B39" s="64"/>
      <c r="C39" s="64"/>
      <c r="D39" s="65"/>
      <c r="E39" s="66">
        <f>SUM(E38:E38)</f>
        <v>0</v>
      </c>
      <c r="F39" s="67"/>
      <c r="G39" s="62"/>
    </row>
    <row r="40" spans="1:11" ht="14.25" customHeight="1"/>
    <row r="41" spans="1:11" ht="14.25" customHeight="1"/>
    <row r="42" spans="1:11" ht="23.25" customHeight="1">
      <c r="A42" s="20" t="s">
        <v>31</v>
      </c>
      <c r="B42" s="21" t="s">
        <v>9</v>
      </c>
      <c r="C42" s="21" t="s">
        <v>32</v>
      </c>
      <c r="D42" s="21" t="s">
        <v>33</v>
      </c>
      <c r="E42" s="21" t="s">
        <v>34</v>
      </c>
    </row>
    <row r="43" spans="1:11" ht="14.25" customHeight="1">
      <c r="A43" s="24" t="s">
        <v>35</v>
      </c>
      <c r="B43" s="42"/>
      <c r="C43" s="42"/>
      <c r="D43" s="42"/>
      <c r="E43" s="42"/>
      <c r="G43" s="68"/>
      <c r="H43" s="69"/>
    </row>
    <row r="44" spans="1:11" ht="14.25" customHeight="1">
      <c r="A44" s="41" t="s">
        <v>36</v>
      </c>
      <c r="B44" s="42">
        <v>5893.12</v>
      </c>
      <c r="C44" s="42">
        <f>B44</f>
        <v>5893.12</v>
      </c>
      <c r="D44" s="42"/>
      <c r="E44" s="42"/>
      <c r="F44" s="70"/>
      <c r="G44" s="70"/>
      <c r="H44" s="71"/>
      <c r="I44" s="71"/>
      <c r="K44" s="71"/>
    </row>
    <row r="45" spans="1:11" ht="14.25" customHeight="1">
      <c r="A45" s="41" t="s">
        <v>37</v>
      </c>
      <c r="B45" s="43">
        <v>107212.79</v>
      </c>
      <c r="C45" s="43">
        <f t="shared" ref="C45:C48" si="0">B45</f>
        <v>107212.79</v>
      </c>
      <c r="D45" s="42"/>
      <c r="E45" s="42"/>
      <c r="F45" s="70"/>
      <c r="G45" s="70"/>
      <c r="H45" s="69"/>
    </row>
    <row r="46" spans="1:11" ht="14.25" customHeight="1">
      <c r="A46" s="41" t="s">
        <v>38</v>
      </c>
      <c r="B46" s="43">
        <v>7.0000000000000007E-2</v>
      </c>
      <c r="C46" s="43">
        <f t="shared" si="0"/>
        <v>7.0000000000000007E-2</v>
      </c>
      <c r="D46" s="42"/>
      <c r="E46" s="42"/>
      <c r="F46" s="70"/>
      <c r="G46" s="70"/>
      <c r="H46" s="69"/>
    </row>
    <row r="47" spans="1:11" ht="14.25" customHeight="1">
      <c r="A47" s="24" t="s">
        <v>39</v>
      </c>
      <c r="B47" s="43"/>
      <c r="C47" s="43">
        <f t="shared" si="0"/>
        <v>0</v>
      </c>
      <c r="D47" s="42"/>
      <c r="E47" s="42"/>
      <c r="G47" s="69"/>
    </row>
    <row r="48" spans="1:11" ht="14.25" customHeight="1">
      <c r="A48" s="41" t="s">
        <v>40</v>
      </c>
      <c r="B48" s="43">
        <v>25000</v>
      </c>
      <c r="C48" s="43">
        <f t="shared" si="0"/>
        <v>25000</v>
      </c>
      <c r="D48" s="42"/>
      <c r="E48" s="42"/>
      <c r="G48" s="69"/>
    </row>
    <row r="49" spans="1:18" ht="14.25" customHeight="1">
      <c r="A49" s="32"/>
      <c r="B49" s="44"/>
      <c r="C49" s="44"/>
      <c r="D49" s="45"/>
      <c r="E49" s="45"/>
    </row>
    <row r="50" spans="1:18" ht="14.25" customHeight="1">
      <c r="A50" s="20" t="s">
        <v>19</v>
      </c>
      <c r="B50" s="72">
        <f>SUM(B43:B49)</f>
        <v>138105.97999999998</v>
      </c>
      <c r="C50" s="72">
        <f>SUM(C43:C49)</f>
        <v>138105.97999999998</v>
      </c>
      <c r="D50" s="73">
        <f>SUM(D43:D49)</f>
        <v>0</v>
      </c>
      <c r="E50" s="73">
        <f>SUM(E43:E49)</f>
        <v>0</v>
      </c>
    </row>
    <row r="51" spans="1:18" ht="14.25" customHeight="1"/>
    <row r="52" spans="1:18" ht="14.25" customHeight="1">
      <c r="A52" s="74" t="s">
        <v>41</v>
      </c>
      <c r="B52" s="74"/>
      <c r="C52" s="5"/>
      <c r="D52" s="75"/>
    </row>
    <row r="53" spans="1:18" ht="14.25" customHeight="1">
      <c r="A53" s="76" t="s">
        <v>27</v>
      </c>
      <c r="B53" s="50" t="s">
        <v>28</v>
      </c>
      <c r="C53" s="51"/>
      <c r="D53" s="52"/>
      <c r="E53" s="54" t="s">
        <v>29</v>
      </c>
      <c r="F53" s="76" t="s">
        <v>30</v>
      </c>
      <c r="H53" s="3" t="s">
        <v>42</v>
      </c>
    </row>
    <row r="54" spans="1:18" ht="14.25" customHeight="1">
      <c r="A54" s="77" t="s">
        <v>43</v>
      </c>
      <c r="B54" s="78" t="s">
        <v>44</v>
      </c>
      <c r="C54" s="78"/>
      <c r="D54" s="79"/>
      <c r="E54" s="80">
        <v>4872</v>
      </c>
      <c r="F54" s="81" t="s">
        <v>45</v>
      </c>
    </row>
    <row r="55" spans="1:18" ht="14.25" customHeight="1">
      <c r="A55" s="77" t="s">
        <v>46</v>
      </c>
      <c r="B55" s="78" t="s">
        <v>44</v>
      </c>
      <c r="C55" s="78"/>
      <c r="D55" s="79"/>
      <c r="E55" s="80">
        <v>1021.12</v>
      </c>
      <c r="F55" s="81" t="s">
        <v>45</v>
      </c>
    </row>
    <row r="56" spans="1:18" ht="14.25" customHeight="1">
      <c r="A56" s="82" t="s">
        <v>19</v>
      </c>
      <c r="B56" s="83"/>
      <c r="C56" s="83"/>
      <c r="D56" s="84"/>
      <c r="E56" s="66">
        <f>SUM(E54:E55)</f>
        <v>5893.12</v>
      </c>
      <c r="F56" s="67"/>
    </row>
    <row r="57" spans="1:18" ht="14.25" customHeight="1">
      <c r="A57" s="85"/>
      <c r="E57" s="71"/>
      <c r="F57" s="71"/>
    </row>
    <row r="58" spans="1:18" ht="15" customHeight="1">
      <c r="A58" s="85" t="s">
        <v>47</v>
      </c>
      <c r="B58" s="86"/>
      <c r="C58" s="5"/>
      <c r="D58" s="75"/>
    </row>
    <row r="59" spans="1:18" ht="15" customHeight="1">
      <c r="A59" s="49" t="s">
        <v>27</v>
      </c>
      <c r="B59" s="87" t="s">
        <v>28</v>
      </c>
      <c r="C59" s="87"/>
      <c r="D59" s="87"/>
      <c r="E59" s="76" t="s">
        <v>29</v>
      </c>
      <c r="F59" s="76" t="s">
        <v>30</v>
      </c>
      <c r="M59"/>
      <c r="N59"/>
      <c r="O59"/>
      <c r="P59"/>
      <c r="Q59"/>
      <c r="R59"/>
    </row>
    <row r="60" spans="1:18" s="11" customFormat="1" ht="15" customHeight="1">
      <c r="A60" s="88" t="s">
        <v>48</v>
      </c>
      <c r="B60" s="89" t="s">
        <v>49</v>
      </c>
      <c r="C60" s="88"/>
      <c r="D60" s="88"/>
      <c r="E60" s="90">
        <v>23300</v>
      </c>
      <c r="F60" s="91" t="s">
        <v>50</v>
      </c>
      <c r="G60" s="3"/>
      <c r="H60" s="3"/>
      <c r="I60" s="3"/>
      <c r="J60" s="3"/>
      <c r="K60" s="3"/>
      <c r="L60" s="3"/>
      <c r="M60"/>
      <c r="N60"/>
      <c r="O60"/>
      <c r="P60"/>
      <c r="Q60"/>
      <c r="R60"/>
    </row>
    <row r="61" spans="1:18" s="11" customFormat="1" ht="15" customHeight="1">
      <c r="A61" s="88" t="s">
        <v>51</v>
      </c>
      <c r="B61" s="89" t="s">
        <v>49</v>
      </c>
      <c r="C61" s="88"/>
      <c r="D61" s="88"/>
      <c r="E61" s="90">
        <v>23000</v>
      </c>
      <c r="F61" s="91" t="s">
        <v>50</v>
      </c>
      <c r="G61" s="3"/>
      <c r="H61" s="3"/>
      <c r="I61" s="3"/>
      <c r="J61" s="3"/>
      <c r="K61" s="3"/>
      <c r="L61" s="3"/>
      <c r="M61"/>
      <c r="N61"/>
      <c r="O61"/>
      <c r="P61"/>
      <c r="Q61"/>
      <c r="R61"/>
    </row>
    <row r="62" spans="1:18" s="11" customFormat="1" ht="15" customHeight="1">
      <c r="A62" s="88" t="s">
        <v>52</v>
      </c>
      <c r="B62" s="89" t="s">
        <v>53</v>
      </c>
      <c r="C62" s="88"/>
      <c r="D62" s="88"/>
      <c r="E62" s="90">
        <v>25957.99</v>
      </c>
      <c r="F62" s="91" t="s">
        <v>50</v>
      </c>
      <c r="G62" s="3"/>
      <c r="H62" s="3"/>
      <c r="I62" s="3"/>
      <c r="J62" s="3"/>
      <c r="K62" s="3"/>
      <c r="L62" s="3"/>
      <c r="M62"/>
      <c r="N62"/>
      <c r="O62"/>
      <c r="P62"/>
      <c r="Q62"/>
      <c r="R62"/>
    </row>
    <row r="63" spans="1:18" s="11" customFormat="1" ht="15" customHeight="1">
      <c r="A63" s="92" t="s">
        <v>54</v>
      </c>
      <c r="B63" s="88" t="s">
        <v>49</v>
      </c>
      <c r="C63" s="88"/>
      <c r="D63" s="88"/>
      <c r="E63" s="90">
        <v>3000</v>
      </c>
      <c r="F63" s="91" t="s">
        <v>50</v>
      </c>
      <c r="G63" s="3"/>
      <c r="H63" s="3"/>
      <c r="I63" s="3"/>
      <c r="J63" s="3"/>
      <c r="K63" s="3"/>
      <c r="L63" s="3"/>
      <c r="M63"/>
      <c r="N63"/>
      <c r="O63"/>
      <c r="P63"/>
      <c r="Q63"/>
      <c r="R63"/>
    </row>
    <row r="64" spans="1:18" s="11" customFormat="1" ht="15" customHeight="1">
      <c r="A64" s="93" t="s">
        <v>55</v>
      </c>
      <c r="B64" s="88" t="s">
        <v>56</v>
      </c>
      <c r="C64" s="88"/>
      <c r="D64" s="92"/>
      <c r="E64" s="94">
        <v>0.72</v>
      </c>
      <c r="F64" s="95" t="s">
        <v>57</v>
      </c>
      <c r="G64" s="3"/>
      <c r="H64" s="3"/>
      <c r="I64" s="3"/>
      <c r="J64" s="3"/>
      <c r="K64" s="3"/>
      <c r="L64" s="3"/>
      <c r="M64"/>
      <c r="N64"/>
      <c r="O64"/>
      <c r="P64"/>
      <c r="Q64"/>
      <c r="R64"/>
    </row>
    <row r="65" spans="1:19" s="11" customFormat="1" ht="15" customHeight="1">
      <c r="A65" s="93" t="s">
        <v>58</v>
      </c>
      <c r="B65" s="96" t="s">
        <v>59</v>
      </c>
      <c r="C65" s="88"/>
      <c r="D65" s="92"/>
      <c r="E65" s="94">
        <v>38.450000000000003</v>
      </c>
      <c r="F65" s="95" t="s">
        <v>60</v>
      </c>
      <c r="G65" s="3"/>
      <c r="H65" s="3"/>
      <c r="I65" s="3"/>
      <c r="J65" s="3"/>
      <c r="K65" s="3"/>
      <c r="L65" s="3"/>
      <c r="M65"/>
      <c r="N65"/>
      <c r="O65"/>
      <c r="P65"/>
      <c r="Q65"/>
      <c r="R65"/>
    </row>
    <row r="66" spans="1:19" s="11" customFormat="1" ht="15" customHeight="1">
      <c r="A66" s="93" t="s">
        <v>61</v>
      </c>
      <c r="B66" s="96" t="s">
        <v>59</v>
      </c>
      <c r="C66" s="97"/>
      <c r="D66" s="93"/>
      <c r="E66" s="98">
        <v>4158.72</v>
      </c>
      <c r="F66" s="95" t="s">
        <v>60</v>
      </c>
      <c r="G66" s="3"/>
      <c r="H66" s="3"/>
      <c r="I66" s="3"/>
      <c r="J66" s="3"/>
      <c r="K66" s="3"/>
      <c r="L66" s="3"/>
      <c r="M66"/>
      <c r="N66"/>
      <c r="O66"/>
      <c r="P66"/>
      <c r="Q66"/>
      <c r="R66"/>
    </row>
    <row r="67" spans="1:19" s="11" customFormat="1" ht="15" customHeight="1">
      <c r="A67" s="92" t="s">
        <v>62</v>
      </c>
      <c r="B67" s="88" t="s">
        <v>63</v>
      </c>
      <c r="C67" s="88"/>
      <c r="D67" s="92"/>
      <c r="E67" s="94">
        <v>-105.59</v>
      </c>
      <c r="F67" s="95" t="s">
        <v>64</v>
      </c>
      <c r="G67" s="3"/>
      <c r="H67" s="3"/>
      <c r="I67" s="3"/>
      <c r="J67" s="3"/>
      <c r="K67" s="3"/>
      <c r="L67" s="3"/>
      <c r="M67"/>
      <c r="N67"/>
      <c r="O67"/>
      <c r="P67"/>
      <c r="Q67"/>
      <c r="R67"/>
    </row>
    <row r="68" spans="1:19" s="11" customFormat="1" ht="15" customHeight="1">
      <c r="A68" s="99" t="s">
        <v>65</v>
      </c>
      <c r="B68" s="88" t="s">
        <v>66</v>
      </c>
      <c r="C68" s="88"/>
      <c r="D68" s="92"/>
      <c r="E68" s="94">
        <v>11756.86</v>
      </c>
      <c r="F68" s="95" t="s">
        <v>67</v>
      </c>
      <c r="G68" s="3"/>
      <c r="H68" s="3"/>
      <c r="I68" s="3"/>
      <c r="J68" s="3"/>
      <c r="K68" s="3"/>
      <c r="L68" s="3"/>
      <c r="M68"/>
      <c r="N68"/>
      <c r="O68"/>
      <c r="P68"/>
      <c r="Q68"/>
      <c r="R68"/>
    </row>
    <row r="69" spans="1:19" s="11" customFormat="1" ht="15" customHeight="1">
      <c r="A69" s="99" t="s">
        <v>68</v>
      </c>
      <c r="B69" s="88" t="s">
        <v>69</v>
      </c>
      <c r="C69" s="97"/>
      <c r="D69" s="93"/>
      <c r="E69" s="100">
        <v>14919.94</v>
      </c>
      <c r="F69" s="95" t="s">
        <v>60</v>
      </c>
      <c r="G69" s="3"/>
      <c r="H69" s="3"/>
      <c r="I69" s="3"/>
      <c r="J69" s="3"/>
      <c r="K69" s="3"/>
      <c r="L69" s="3"/>
      <c r="M69"/>
      <c r="N69"/>
      <c r="O69"/>
      <c r="P69"/>
      <c r="Q69"/>
      <c r="R69"/>
    </row>
    <row r="70" spans="1:19" s="11" customFormat="1" ht="15" customHeight="1">
      <c r="A70" s="92" t="s">
        <v>70</v>
      </c>
      <c r="B70" s="88" t="s">
        <v>71</v>
      </c>
      <c r="C70" s="88"/>
      <c r="D70" s="92"/>
      <c r="E70" s="94">
        <v>1171.3699999999999</v>
      </c>
      <c r="F70" s="95" t="s">
        <v>64</v>
      </c>
      <c r="G70" s="3"/>
      <c r="H70" s="3"/>
      <c r="I70" s="3"/>
      <c r="J70" s="3"/>
      <c r="K70" s="3"/>
      <c r="L70" s="3"/>
      <c r="M70"/>
      <c r="N70"/>
      <c r="O70"/>
      <c r="P70"/>
      <c r="Q70"/>
      <c r="R70"/>
    </row>
    <row r="71" spans="1:19" s="11" customFormat="1" ht="15" customHeight="1">
      <c r="A71" s="99" t="s">
        <v>72</v>
      </c>
      <c r="B71" s="96" t="s">
        <v>59</v>
      </c>
      <c r="C71" s="88"/>
      <c r="D71" s="92"/>
      <c r="E71" s="94">
        <v>15</v>
      </c>
      <c r="F71" s="95" t="s">
        <v>73</v>
      </c>
      <c r="G71" s="3"/>
      <c r="H71" s="3"/>
      <c r="I71" s="3"/>
      <c r="J71" s="3"/>
      <c r="K71" s="3"/>
      <c r="L71" s="3"/>
      <c r="M71"/>
      <c r="N71"/>
      <c r="O71"/>
      <c r="P71"/>
      <c r="Q71"/>
      <c r="R71"/>
    </row>
    <row r="72" spans="1:19" ht="15" customHeight="1">
      <c r="A72" s="82" t="s">
        <v>19</v>
      </c>
      <c r="B72" s="82"/>
      <c r="C72" s="83"/>
      <c r="D72" s="84"/>
      <c r="E72" s="101">
        <f>SUM(E60:E71)</f>
        <v>107213.46</v>
      </c>
      <c r="F72" s="67"/>
      <c r="G72" s="71"/>
      <c r="M72"/>
      <c r="N72"/>
      <c r="O72"/>
      <c r="P72"/>
      <c r="Q72"/>
      <c r="R72"/>
      <c r="S72" s="11"/>
    </row>
    <row r="73" spans="1:19" ht="14.25" customHeight="1">
      <c r="E73" s="71"/>
      <c r="F73" s="71"/>
      <c r="H73" s="71"/>
      <c r="N73" s="11"/>
      <c r="O73" s="11"/>
      <c r="P73" s="11"/>
      <c r="Q73" s="11"/>
      <c r="R73" s="11"/>
      <c r="S73" s="11"/>
    </row>
    <row r="74" spans="1:19" ht="15" customHeight="1">
      <c r="A74" s="86" t="s">
        <v>74</v>
      </c>
      <c r="B74" s="86"/>
      <c r="C74" s="5"/>
      <c r="D74" s="75"/>
      <c r="N74" s="11"/>
      <c r="O74" s="11"/>
      <c r="P74" s="11"/>
      <c r="Q74" s="11"/>
      <c r="R74" s="11"/>
      <c r="S74" s="11"/>
    </row>
    <row r="75" spans="1:19" ht="15" customHeight="1">
      <c r="A75" s="49" t="s">
        <v>27</v>
      </c>
      <c r="B75" s="50" t="s">
        <v>28</v>
      </c>
      <c r="C75" s="51"/>
      <c r="D75" s="52"/>
      <c r="E75" s="54" t="s">
        <v>29</v>
      </c>
      <c r="F75" s="76" t="s">
        <v>30</v>
      </c>
    </row>
    <row r="76" spans="1:19" ht="15" customHeight="1">
      <c r="A76" s="102" t="s">
        <v>75</v>
      </c>
      <c r="B76" s="102" t="s">
        <v>75</v>
      </c>
      <c r="C76" s="103"/>
      <c r="D76" s="104"/>
      <c r="E76" s="105">
        <v>7.0000000000000007E-2</v>
      </c>
      <c r="F76" s="81"/>
      <c r="H76" s="106"/>
      <c r="J76" s="71"/>
    </row>
    <row r="77" spans="1:19" ht="15" customHeight="1">
      <c r="A77" s="82" t="s">
        <v>19</v>
      </c>
      <c r="B77" s="83"/>
      <c r="C77" s="83"/>
      <c r="D77" s="84"/>
      <c r="E77" s="107">
        <f>SUM(E76)</f>
        <v>7.0000000000000007E-2</v>
      </c>
      <c r="F77" s="67"/>
      <c r="G77" s="71"/>
      <c r="H77" s="71"/>
    </row>
    <row r="78" spans="1:19" ht="14.25" customHeight="1">
      <c r="E78" s="108"/>
      <c r="H78" s="71"/>
    </row>
    <row r="79" spans="1:19" ht="15" customHeight="1">
      <c r="A79" s="86" t="s">
        <v>76</v>
      </c>
      <c r="B79" s="86"/>
      <c r="C79" s="5"/>
      <c r="D79" s="75"/>
      <c r="E79" s="108"/>
      <c r="H79" s="71"/>
    </row>
    <row r="80" spans="1:19" ht="15" customHeight="1">
      <c r="A80" s="76" t="s">
        <v>27</v>
      </c>
      <c r="B80" s="87" t="s">
        <v>28</v>
      </c>
      <c r="C80" s="87"/>
      <c r="D80" s="87"/>
      <c r="E80" s="109" t="s">
        <v>29</v>
      </c>
      <c r="F80" s="76" t="s">
        <v>30</v>
      </c>
    </row>
    <row r="81" spans="1:19" ht="15" customHeight="1">
      <c r="A81" s="85" t="s">
        <v>77</v>
      </c>
      <c r="B81" s="110" t="s">
        <v>78</v>
      </c>
      <c r="C81" s="111"/>
      <c r="D81" s="112"/>
      <c r="E81" s="113">
        <v>25000</v>
      </c>
      <c r="F81" s="114" t="s">
        <v>79</v>
      </c>
    </row>
    <row r="82" spans="1:19" ht="15" customHeight="1">
      <c r="A82" s="85"/>
      <c r="B82" s="110"/>
      <c r="C82" s="111"/>
      <c r="D82" s="112"/>
      <c r="E82" s="113"/>
      <c r="F82" s="115"/>
    </row>
    <row r="83" spans="1:19" ht="15" customHeight="1">
      <c r="A83" s="85"/>
      <c r="B83" s="116"/>
      <c r="C83" s="117"/>
      <c r="D83" s="118"/>
      <c r="E83" s="119"/>
      <c r="F83" s="61"/>
    </row>
    <row r="84" spans="1:19" ht="15" customHeight="1">
      <c r="A84" s="82" t="s">
        <v>19</v>
      </c>
      <c r="B84" s="120"/>
      <c r="C84" s="120"/>
      <c r="D84" s="121"/>
      <c r="E84" s="122">
        <f>SUM(E83:E83)</f>
        <v>0</v>
      </c>
      <c r="F84" s="123"/>
      <c r="H84" s="124"/>
      <c r="I84" s="125"/>
    </row>
    <row r="85" spans="1:19" s="97" customFormat="1" ht="15" customHeight="1">
      <c r="A85" s="126"/>
      <c r="B85" s="126"/>
      <c r="C85" s="126"/>
      <c r="D85" s="126"/>
      <c r="E85" s="127"/>
      <c r="F85" s="128"/>
      <c r="H85" s="129"/>
      <c r="I85" s="129"/>
      <c r="N85" s="3"/>
      <c r="O85" s="3"/>
      <c r="P85" s="3"/>
      <c r="Q85" s="3"/>
      <c r="R85" s="3"/>
      <c r="S85" s="3"/>
    </row>
    <row r="86" spans="1:19" ht="15" customHeight="1">
      <c r="A86" s="86" t="s">
        <v>80</v>
      </c>
      <c r="B86" s="86"/>
      <c r="C86" s="5"/>
      <c r="D86" s="75"/>
      <c r="E86" s="108"/>
    </row>
    <row r="87" spans="1:19" ht="15" customHeight="1">
      <c r="A87" s="76" t="s">
        <v>27</v>
      </c>
      <c r="B87" s="87" t="s">
        <v>28</v>
      </c>
      <c r="C87" s="87"/>
      <c r="D87" s="87"/>
      <c r="E87" s="109" t="s">
        <v>29</v>
      </c>
      <c r="F87" s="76" t="s">
        <v>30</v>
      </c>
    </row>
    <row r="88" spans="1:19" ht="15" customHeight="1">
      <c r="A88" s="85"/>
      <c r="B88" s="130"/>
      <c r="C88" s="131"/>
      <c r="D88" s="131"/>
      <c r="E88" s="113"/>
      <c r="F88" s="132"/>
    </row>
    <row r="89" spans="1:19" ht="15" customHeight="1">
      <c r="A89" s="82" t="s">
        <v>19</v>
      </c>
      <c r="B89" s="83"/>
      <c r="C89" s="83"/>
      <c r="D89" s="84"/>
      <c r="E89" s="107">
        <f>SUM(E88:E88)</f>
        <v>0</v>
      </c>
      <c r="F89" s="67"/>
      <c r="N89" s="97"/>
      <c r="O89" s="97"/>
      <c r="P89" s="97"/>
      <c r="Q89" s="97"/>
      <c r="R89" s="97"/>
      <c r="S89" s="97"/>
    </row>
    <row r="90" spans="1:19" ht="14.25" customHeight="1"/>
    <row r="91" spans="1:19" ht="14.25" customHeight="1"/>
    <row r="92" spans="1:19" ht="14.25" customHeight="1">
      <c r="A92" s="18" t="s">
        <v>81</v>
      </c>
    </row>
    <row r="93" spans="1:19" ht="14.25" customHeight="1">
      <c r="A93" s="133"/>
    </row>
    <row r="94" spans="1:19" ht="24" customHeight="1">
      <c r="A94" s="20" t="s">
        <v>82</v>
      </c>
      <c r="B94" s="21" t="s">
        <v>9</v>
      </c>
      <c r="C94" s="21" t="s">
        <v>83</v>
      </c>
    </row>
    <row r="95" spans="1:19" ht="14.25" customHeight="1">
      <c r="A95" s="22" t="s">
        <v>84</v>
      </c>
      <c r="B95" s="23"/>
      <c r="C95" s="23">
        <v>0</v>
      </c>
    </row>
    <row r="96" spans="1:19" ht="14.25" customHeight="1">
      <c r="A96" s="24"/>
      <c r="B96" s="25"/>
      <c r="C96" s="25">
        <v>0</v>
      </c>
    </row>
    <row r="97" spans="1:19" ht="14.25" customHeight="1">
      <c r="A97" s="24" t="s">
        <v>85</v>
      </c>
      <c r="B97" s="25"/>
      <c r="C97" s="25"/>
    </row>
    <row r="98" spans="1:19" ht="14.25" customHeight="1">
      <c r="A98" s="32"/>
      <c r="B98" s="31"/>
      <c r="C98" s="31">
        <v>0</v>
      </c>
    </row>
    <row r="99" spans="1:19" ht="14.25" customHeight="1"/>
    <row r="100" spans="1:19" ht="14.25" customHeight="1">
      <c r="A100" s="18" t="s">
        <v>86</v>
      </c>
    </row>
    <row r="101" spans="1:19" s="40" customFormat="1" ht="14.25" customHeight="1">
      <c r="A101" s="134"/>
      <c r="N101" s="3"/>
      <c r="O101" s="3"/>
      <c r="P101" s="3"/>
      <c r="Q101" s="3"/>
      <c r="R101" s="3"/>
      <c r="S101" s="3"/>
    </row>
    <row r="102" spans="1:19" ht="36.75" customHeight="1">
      <c r="A102" s="20" t="s">
        <v>87</v>
      </c>
      <c r="B102" s="21" t="s">
        <v>9</v>
      </c>
      <c r="C102" s="21" t="s">
        <v>10</v>
      </c>
      <c r="D102" s="21" t="s">
        <v>88</v>
      </c>
      <c r="E102" s="135" t="s">
        <v>89</v>
      </c>
      <c r="F102" s="21" t="s">
        <v>90</v>
      </c>
    </row>
    <row r="103" spans="1:19" ht="14.25" customHeight="1">
      <c r="A103" s="136" t="s">
        <v>91</v>
      </c>
      <c r="B103" s="137"/>
      <c r="C103" s="23">
        <v>0</v>
      </c>
      <c r="D103" s="23">
        <v>0</v>
      </c>
      <c r="E103" s="23">
        <v>0</v>
      </c>
      <c r="F103" s="138">
        <v>0</v>
      </c>
    </row>
    <row r="104" spans="1:19" ht="14.25" customHeight="1">
      <c r="A104" s="139"/>
      <c r="B104" s="30"/>
      <c r="C104" s="31"/>
      <c r="D104" s="31"/>
      <c r="E104" s="31">
        <v>0</v>
      </c>
      <c r="F104" s="140">
        <v>0</v>
      </c>
    </row>
    <row r="105" spans="1:19" ht="14.25" customHeight="1">
      <c r="A105" s="141"/>
      <c r="B105" s="142">
        <f>SUM(B104:B104)</f>
        <v>0</v>
      </c>
      <c r="C105" s="143"/>
      <c r="D105" s="143"/>
      <c r="E105" s="143"/>
      <c r="F105" s="143"/>
      <c r="N105" s="40"/>
      <c r="O105" s="40"/>
      <c r="P105" s="40"/>
      <c r="Q105" s="40"/>
      <c r="R105" s="40"/>
      <c r="S105" s="40"/>
    </row>
    <row r="106" spans="1:19">
      <c r="A106" s="144"/>
      <c r="B106" s="145"/>
      <c r="C106" s="145">
        <v>0</v>
      </c>
      <c r="D106" s="145">
        <v>0</v>
      </c>
      <c r="E106" s="145">
        <v>0</v>
      </c>
      <c r="F106" s="145">
        <v>0</v>
      </c>
    </row>
    <row r="107" spans="1:19">
      <c r="A107" s="144"/>
      <c r="B107" s="145"/>
      <c r="C107" s="145"/>
      <c r="D107" s="145"/>
      <c r="E107" s="145"/>
      <c r="F107" s="145"/>
    </row>
    <row r="108" spans="1:19" ht="26.25" customHeight="1">
      <c r="A108" s="20" t="s">
        <v>92</v>
      </c>
      <c r="B108" s="21" t="s">
        <v>9</v>
      </c>
      <c r="C108" s="21" t="s">
        <v>10</v>
      </c>
      <c r="D108" s="21" t="s">
        <v>93</v>
      </c>
      <c r="E108" s="145"/>
      <c r="F108" s="145"/>
    </row>
    <row r="109" spans="1:19">
      <c r="A109" s="24" t="s">
        <v>94</v>
      </c>
      <c r="B109" s="25"/>
      <c r="C109" s="25">
        <v>0</v>
      </c>
      <c r="D109" s="25">
        <v>0</v>
      </c>
      <c r="E109" s="145"/>
      <c r="F109" s="145"/>
    </row>
    <row r="110" spans="1:19">
      <c r="A110" s="24"/>
      <c r="B110" s="25"/>
      <c r="C110" s="25">
        <v>0</v>
      </c>
      <c r="D110" s="25">
        <v>0</v>
      </c>
      <c r="E110" s="145"/>
      <c r="F110" s="145"/>
    </row>
    <row r="111" spans="1:19">
      <c r="A111" s="146"/>
      <c r="B111" s="147"/>
      <c r="C111" s="147">
        <v>0</v>
      </c>
      <c r="D111" s="147">
        <v>0</v>
      </c>
      <c r="E111" s="145"/>
      <c r="F111" s="145"/>
    </row>
    <row r="112" spans="1:19">
      <c r="A112" s="144"/>
      <c r="B112" s="145"/>
      <c r="C112" s="145"/>
      <c r="D112" s="145"/>
      <c r="E112" s="145"/>
      <c r="F112" s="145"/>
    </row>
    <row r="113" spans="1:7">
      <c r="A113" s="133"/>
    </row>
    <row r="114" spans="1:7">
      <c r="A114" s="18" t="s">
        <v>95</v>
      </c>
    </row>
    <row r="115" spans="1:7">
      <c r="A115" s="133"/>
    </row>
    <row r="116" spans="1:7" ht="24" customHeight="1">
      <c r="A116" s="148" t="s">
        <v>96</v>
      </c>
      <c r="B116" s="21" t="s">
        <v>97</v>
      </c>
      <c r="C116" s="83" t="s">
        <v>98</v>
      </c>
      <c r="D116" s="21" t="s">
        <v>99</v>
      </c>
      <c r="E116" s="21" t="s">
        <v>100</v>
      </c>
    </row>
    <row r="117" spans="1:7">
      <c r="A117" s="149" t="s">
        <v>101</v>
      </c>
      <c r="B117" s="43">
        <v>72881683.730000004</v>
      </c>
      <c r="C117" s="150">
        <v>72881683.730000004</v>
      </c>
      <c r="D117" s="151">
        <f>B117-C117</f>
        <v>0</v>
      </c>
      <c r="E117" s="42"/>
      <c r="G117" s="152"/>
    </row>
    <row r="118" spans="1:7">
      <c r="A118" s="153" t="s">
        <v>102</v>
      </c>
      <c r="B118" s="154">
        <f>SUM(B117:B117)</f>
        <v>72881683.730000004</v>
      </c>
      <c r="C118" s="155">
        <f>SUM(C117:C117)</f>
        <v>72881683.730000004</v>
      </c>
      <c r="D118" s="151">
        <f t="shared" ref="D118:D160" si="1">B118-C118</f>
        <v>0</v>
      </c>
      <c r="E118" s="42">
        <v>0</v>
      </c>
    </row>
    <row r="119" spans="1:7">
      <c r="A119" s="149" t="s">
        <v>103</v>
      </c>
      <c r="B119" s="43">
        <v>4583179.66</v>
      </c>
      <c r="C119" s="38">
        <v>4637829.91</v>
      </c>
      <c r="D119" s="151">
        <f t="shared" si="1"/>
        <v>-54650.25</v>
      </c>
      <c r="E119" s="42"/>
    </row>
    <row r="120" spans="1:7">
      <c r="A120" s="149" t="s">
        <v>104</v>
      </c>
      <c r="B120" s="43">
        <v>89292.97</v>
      </c>
      <c r="C120" s="38">
        <v>89292.97</v>
      </c>
      <c r="D120" s="151">
        <f t="shared" si="1"/>
        <v>0</v>
      </c>
      <c r="E120" s="42"/>
    </row>
    <row r="121" spans="1:7">
      <c r="A121" s="149" t="s">
        <v>105</v>
      </c>
      <c r="B121" s="43">
        <v>8167585.4500000002</v>
      </c>
      <c r="C121" s="38">
        <v>9627433.6300000008</v>
      </c>
      <c r="D121" s="151">
        <f t="shared" si="1"/>
        <v>-1459848.1800000006</v>
      </c>
      <c r="E121" s="42"/>
    </row>
    <row r="122" spans="1:7">
      <c r="A122" s="149" t="s">
        <v>106</v>
      </c>
      <c r="B122" s="43">
        <v>1139256.26</v>
      </c>
      <c r="C122" s="38">
        <v>1139256.26</v>
      </c>
      <c r="D122" s="151">
        <f t="shared" si="1"/>
        <v>0</v>
      </c>
      <c r="E122" s="42"/>
    </row>
    <row r="123" spans="1:7">
      <c r="A123" s="149" t="s">
        <v>107</v>
      </c>
      <c r="B123" s="43">
        <v>1736304.27</v>
      </c>
      <c r="C123" s="38">
        <v>1736304.27</v>
      </c>
      <c r="D123" s="151">
        <f t="shared" si="1"/>
        <v>0</v>
      </c>
      <c r="E123" s="42"/>
    </row>
    <row r="124" spans="1:7">
      <c r="A124" s="149" t="s">
        <v>108</v>
      </c>
      <c r="B124" s="43">
        <v>86500</v>
      </c>
      <c r="C124" s="38">
        <v>86500</v>
      </c>
      <c r="D124" s="151">
        <f t="shared" si="1"/>
        <v>0</v>
      </c>
      <c r="E124" s="42"/>
    </row>
    <row r="125" spans="1:7">
      <c r="A125" s="149" t="s">
        <v>109</v>
      </c>
      <c r="B125" s="43">
        <v>229029.34</v>
      </c>
      <c r="C125" s="38">
        <v>229029.34</v>
      </c>
      <c r="D125" s="151">
        <f t="shared" si="1"/>
        <v>0</v>
      </c>
      <c r="E125" s="42"/>
    </row>
    <row r="126" spans="1:7">
      <c r="A126" s="149" t="s">
        <v>110</v>
      </c>
      <c r="B126" s="43">
        <v>3640524.32</v>
      </c>
      <c r="C126" s="38">
        <v>3640524.32</v>
      </c>
      <c r="D126" s="151">
        <f t="shared" si="1"/>
        <v>0</v>
      </c>
      <c r="E126" s="42"/>
    </row>
    <row r="127" spans="1:7">
      <c r="A127" s="149" t="s">
        <v>111</v>
      </c>
      <c r="B127" s="43">
        <v>1827119.29</v>
      </c>
      <c r="C127" s="38">
        <v>1893488.29</v>
      </c>
      <c r="D127" s="151">
        <f t="shared" si="1"/>
        <v>-66369</v>
      </c>
      <c r="E127" s="42"/>
    </row>
    <row r="128" spans="1:7">
      <c r="A128" s="149" t="s">
        <v>112</v>
      </c>
      <c r="B128" s="43">
        <v>203127.22</v>
      </c>
      <c r="C128" s="38">
        <v>203127.22</v>
      </c>
      <c r="D128" s="151">
        <f t="shared" si="1"/>
        <v>0</v>
      </c>
      <c r="E128" s="42"/>
    </row>
    <row r="129" spans="1:7">
      <c r="A129" s="149" t="s">
        <v>113</v>
      </c>
      <c r="B129" s="43">
        <v>2027639.38</v>
      </c>
      <c r="C129" s="38">
        <v>2027639.38</v>
      </c>
      <c r="D129" s="151">
        <f t="shared" si="1"/>
        <v>0</v>
      </c>
      <c r="E129" s="42"/>
    </row>
    <row r="130" spans="1:7">
      <c r="A130" s="149" t="s">
        <v>114</v>
      </c>
      <c r="B130" s="43">
        <v>169000</v>
      </c>
      <c r="C130" s="38">
        <v>169000</v>
      </c>
      <c r="D130" s="151">
        <f t="shared" si="1"/>
        <v>0</v>
      </c>
      <c r="E130" s="42"/>
    </row>
    <row r="131" spans="1:7">
      <c r="A131" s="149" t="s">
        <v>115</v>
      </c>
      <c r="B131" s="43">
        <v>16450</v>
      </c>
      <c r="C131" s="38">
        <v>16450</v>
      </c>
      <c r="D131" s="151">
        <f t="shared" si="1"/>
        <v>0</v>
      </c>
      <c r="E131" s="42"/>
    </row>
    <row r="132" spans="1:7">
      <c r="A132" s="149" t="s">
        <v>116</v>
      </c>
      <c r="B132" s="43">
        <v>760117.84</v>
      </c>
      <c r="C132" s="38">
        <v>760117.84</v>
      </c>
      <c r="D132" s="151">
        <f t="shared" si="1"/>
        <v>0</v>
      </c>
      <c r="E132" s="42"/>
    </row>
    <row r="133" spans="1:7">
      <c r="A133" s="149" t="s">
        <v>117</v>
      </c>
      <c r="B133" s="43">
        <v>440458</v>
      </c>
      <c r="C133" s="38">
        <v>440458</v>
      </c>
      <c r="D133" s="151">
        <f t="shared" si="1"/>
        <v>0</v>
      </c>
      <c r="E133" s="42"/>
    </row>
    <row r="134" spans="1:7">
      <c r="A134" s="149" t="s">
        <v>118</v>
      </c>
      <c r="B134" s="43">
        <v>1011910.52</v>
      </c>
      <c r="C134" s="38">
        <v>1011910.52</v>
      </c>
      <c r="D134" s="151">
        <f t="shared" si="1"/>
        <v>0</v>
      </c>
      <c r="E134" s="42"/>
    </row>
    <row r="135" spans="1:7">
      <c r="A135" s="149" t="s">
        <v>119</v>
      </c>
      <c r="B135" s="43">
        <v>270788.40999999997</v>
      </c>
      <c r="C135" s="38">
        <v>270788.40999999997</v>
      </c>
      <c r="D135" s="151">
        <f t="shared" si="1"/>
        <v>0</v>
      </c>
      <c r="E135" s="42"/>
    </row>
    <row r="136" spans="1:7">
      <c r="A136" s="149" t="s">
        <v>120</v>
      </c>
      <c r="B136" s="43">
        <v>3799998.39</v>
      </c>
      <c r="C136" s="38">
        <v>3944380.16</v>
      </c>
      <c r="D136" s="151">
        <f t="shared" si="1"/>
        <v>-144381.77000000002</v>
      </c>
      <c r="E136" s="42"/>
    </row>
    <row r="137" spans="1:7">
      <c r="A137" s="149" t="s">
        <v>121</v>
      </c>
      <c r="B137" s="43">
        <v>7788468.1299999999</v>
      </c>
      <c r="C137" s="38">
        <v>7788468.1299999999</v>
      </c>
      <c r="D137" s="151">
        <f t="shared" si="1"/>
        <v>0</v>
      </c>
      <c r="E137" s="42"/>
    </row>
    <row r="138" spans="1:7">
      <c r="A138" s="149" t="s">
        <v>122</v>
      </c>
      <c r="B138" s="43">
        <v>358580.87</v>
      </c>
      <c r="C138" s="38">
        <v>402720.84</v>
      </c>
      <c r="D138" s="151">
        <f t="shared" si="1"/>
        <v>-44139.97000000003</v>
      </c>
      <c r="E138" s="42"/>
    </row>
    <row r="139" spans="1:7">
      <c r="A139" s="153" t="s">
        <v>123</v>
      </c>
      <c r="B139" s="154">
        <f>SUM(B119:B138)</f>
        <v>38345330.319999993</v>
      </c>
      <c r="C139" s="156">
        <f>SUM(C119:C138)</f>
        <v>40114719.490000002</v>
      </c>
      <c r="D139" s="151">
        <f>B139-C139</f>
        <v>-1769389.1700000092</v>
      </c>
      <c r="E139" s="42">
        <v>0</v>
      </c>
      <c r="G139" s="157"/>
    </row>
    <row r="140" spans="1:7">
      <c r="A140" s="149" t="s">
        <v>124</v>
      </c>
      <c r="B140" s="151">
        <v>-1312136.6599999999</v>
      </c>
      <c r="C140" s="150">
        <v>-1312136.6599999999</v>
      </c>
      <c r="D140" s="151">
        <f t="shared" si="1"/>
        <v>0</v>
      </c>
      <c r="E140" s="42"/>
      <c r="G140" s="157"/>
    </row>
    <row r="141" spans="1:7">
      <c r="A141" s="149" t="s">
        <v>125</v>
      </c>
      <c r="B141" s="43">
        <v>-2623593.81</v>
      </c>
      <c r="C141" s="150">
        <v>-2623593.81</v>
      </c>
      <c r="D141" s="151">
        <f t="shared" si="1"/>
        <v>0</v>
      </c>
      <c r="E141" s="42"/>
    </row>
    <row r="142" spans="1:7">
      <c r="A142" s="149" t="s">
        <v>126</v>
      </c>
      <c r="B142" s="43">
        <v>-58340.17</v>
      </c>
      <c r="C142" s="150">
        <v>-58340.17</v>
      </c>
      <c r="D142" s="151">
        <f t="shared" si="1"/>
        <v>0</v>
      </c>
      <c r="E142" s="42"/>
    </row>
    <row r="143" spans="1:7">
      <c r="A143" s="149" t="s">
        <v>127</v>
      </c>
      <c r="B143" s="43">
        <v>-7587767.6100000003</v>
      </c>
      <c r="C143" s="150">
        <v>-7587767.6100000003</v>
      </c>
      <c r="D143" s="151">
        <f t="shared" si="1"/>
        <v>0</v>
      </c>
      <c r="E143" s="42"/>
    </row>
    <row r="144" spans="1:7">
      <c r="A144" s="149" t="s">
        <v>128</v>
      </c>
      <c r="B144" s="43">
        <v>-477366.83</v>
      </c>
      <c r="C144" s="150">
        <v>-477366.83</v>
      </c>
      <c r="D144" s="151">
        <f t="shared" si="1"/>
        <v>0</v>
      </c>
      <c r="E144" s="42"/>
    </row>
    <row r="145" spans="1:5">
      <c r="A145" s="149" t="s">
        <v>129</v>
      </c>
      <c r="B145" s="43">
        <v>-788608.05</v>
      </c>
      <c r="C145" s="150">
        <v>-788608.05</v>
      </c>
      <c r="D145" s="151">
        <f t="shared" si="1"/>
        <v>0</v>
      </c>
      <c r="E145" s="42"/>
    </row>
    <row r="146" spans="1:5">
      <c r="A146" s="149" t="s">
        <v>130</v>
      </c>
      <c r="B146" s="43">
        <v>-38925</v>
      </c>
      <c r="C146" s="150">
        <v>-38925</v>
      </c>
      <c r="D146" s="151">
        <f t="shared" si="1"/>
        <v>0</v>
      </c>
      <c r="E146" s="42"/>
    </row>
    <row r="147" spans="1:5">
      <c r="A147" s="149" t="s">
        <v>131</v>
      </c>
      <c r="B147" s="43">
        <v>-107270.61</v>
      </c>
      <c r="C147" s="150">
        <v>-107270.61</v>
      </c>
      <c r="D147" s="151">
        <f t="shared" si="1"/>
        <v>0</v>
      </c>
      <c r="E147" s="42"/>
    </row>
    <row r="148" spans="1:5">
      <c r="A148" s="149" t="s">
        <v>132</v>
      </c>
      <c r="B148" s="43">
        <v>-2064860.3</v>
      </c>
      <c r="C148" s="150">
        <v>-2064860.3</v>
      </c>
      <c r="D148" s="151">
        <f t="shared" si="1"/>
        <v>0</v>
      </c>
      <c r="E148" s="42"/>
    </row>
    <row r="149" spans="1:5">
      <c r="A149" s="149" t="s">
        <v>133</v>
      </c>
      <c r="B149" s="43">
        <v>-865329.23</v>
      </c>
      <c r="C149" s="150">
        <v>-865329.23</v>
      </c>
      <c r="D149" s="151">
        <f t="shared" si="1"/>
        <v>0</v>
      </c>
      <c r="E149" s="42"/>
    </row>
    <row r="150" spans="1:5">
      <c r="A150" s="149" t="s">
        <v>134</v>
      </c>
      <c r="B150" s="43">
        <v>-157707.22</v>
      </c>
      <c r="C150" s="150">
        <v>-157707.22</v>
      </c>
      <c r="D150" s="151">
        <f t="shared" si="1"/>
        <v>0</v>
      </c>
      <c r="E150" s="42"/>
    </row>
    <row r="151" spans="1:5">
      <c r="A151" s="149" t="s">
        <v>135</v>
      </c>
      <c r="B151" s="43">
        <v>-1712834.07</v>
      </c>
      <c r="C151" s="150">
        <v>-1712834.07</v>
      </c>
      <c r="D151" s="151">
        <f t="shared" si="1"/>
        <v>0</v>
      </c>
      <c r="E151" s="42"/>
    </row>
    <row r="152" spans="1:5">
      <c r="A152" s="149" t="s">
        <v>136</v>
      </c>
      <c r="B152" s="43">
        <v>-16450</v>
      </c>
      <c r="C152" s="150">
        <v>-16450</v>
      </c>
      <c r="D152" s="151">
        <f t="shared" si="1"/>
        <v>0</v>
      </c>
      <c r="E152" s="42"/>
    </row>
    <row r="153" spans="1:5">
      <c r="A153" s="149" t="s">
        <v>137</v>
      </c>
      <c r="B153" s="43">
        <v>-598418.34</v>
      </c>
      <c r="C153" s="150">
        <v>-598418.34</v>
      </c>
      <c r="D153" s="151">
        <f t="shared" si="1"/>
        <v>0</v>
      </c>
      <c r="E153" s="42"/>
    </row>
    <row r="154" spans="1:5">
      <c r="A154" s="149" t="s">
        <v>138</v>
      </c>
      <c r="B154" s="43">
        <v>-308610.59999999998</v>
      </c>
      <c r="C154" s="150">
        <v>-308610.59999999998</v>
      </c>
      <c r="D154" s="151">
        <f t="shared" si="1"/>
        <v>0</v>
      </c>
      <c r="E154" s="42"/>
    </row>
    <row r="155" spans="1:5">
      <c r="A155" s="149" t="s">
        <v>139</v>
      </c>
      <c r="B155" s="43">
        <v>-382538.93</v>
      </c>
      <c r="C155" s="150">
        <v>-382538.93</v>
      </c>
      <c r="D155" s="151">
        <f t="shared" si="1"/>
        <v>0</v>
      </c>
      <c r="E155" s="42"/>
    </row>
    <row r="156" spans="1:5">
      <c r="A156" s="149" t="s">
        <v>140</v>
      </c>
      <c r="B156" s="43">
        <v>-149374.06</v>
      </c>
      <c r="C156" s="150">
        <v>-149374.06</v>
      </c>
      <c r="D156" s="151">
        <f t="shared" si="1"/>
        <v>0</v>
      </c>
      <c r="E156" s="42"/>
    </row>
    <row r="157" spans="1:5">
      <c r="A157" s="149" t="s">
        <v>141</v>
      </c>
      <c r="B157" s="43">
        <v>-618143.85</v>
      </c>
      <c r="C157" s="150">
        <v>-618143.85</v>
      </c>
      <c r="D157" s="151">
        <f t="shared" si="1"/>
        <v>0</v>
      </c>
      <c r="E157" s="42"/>
    </row>
    <row r="158" spans="1:5">
      <c r="A158" s="149" t="s">
        <v>142</v>
      </c>
      <c r="B158" s="43">
        <v>-4021584.64</v>
      </c>
      <c r="C158" s="150">
        <v>-4021584.64</v>
      </c>
      <c r="D158" s="151">
        <f t="shared" si="1"/>
        <v>0</v>
      </c>
      <c r="E158" s="42"/>
    </row>
    <row r="159" spans="1:5">
      <c r="A159" s="149" t="s">
        <v>143</v>
      </c>
      <c r="B159" s="43">
        <v>-151104.82</v>
      </c>
      <c r="C159" s="150">
        <v>-151104.82</v>
      </c>
      <c r="D159" s="151">
        <f t="shared" si="1"/>
        <v>0</v>
      </c>
      <c r="E159" s="42"/>
    </row>
    <row r="160" spans="1:5">
      <c r="A160" s="153" t="s">
        <v>144</v>
      </c>
      <c r="B160" s="158">
        <f>SUM(B140:B159)</f>
        <v>-24040964.800000004</v>
      </c>
      <c r="C160" s="155">
        <f>SUM(C140:C159)</f>
        <v>-24040964.800000004</v>
      </c>
      <c r="D160" s="151">
        <f t="shared" si="1"/>
        <v>0</v>
      </c>
      <c r="E160" s="42">
        <v>0</v>
      </c>
    </row>
    <row r="161" spans="1:8" ht="14.25" customHeight="1">
      <c r="A161" s="148" t="s">
        <v>19</v>
      </c>
      <c r="B161" s="46">
        <f>B118+B139+B160</f>
        <v>87186049.25</v>
      </c>
      <c r="C161" s="159">
        <f>C118+C139+C160</f>
        <v>88955438.419999987</v>
      </c>
      <c r="D161" s="46">
        <f>D118+D139+D160</f>
        <v>-1769389.1700000092</v>
      </c>
      <c r="E161" s="73">
        <f>SUM(E118:E159)</f>
        <v>0</v>
      </c>
      <c r="H161" s="160"/>
    </row>
    <row r="163" spans="1:8" ht="21.75" customHeight="1">
      <c r="A163" s="20" t="s">
        <v>145</v>
      </c>
      <c r="B163" s="21" t="s">
        <v>97</v>
      </c>
      <c r="C163" s="21" t="s">
        <v>98</v>
      </c>
      <c r="D163" s="21" t="s">
        <v>99</v>
      </c>
      <c r="E163" s="21" t="s">
        <v>100</v>
      </c>
    </row>
    <row r="164" spans="1:8">
      <c r="A164" s="22" t="s">
        <v>146</v>
      </c>
      <c r="B164" s="23"/>
      <c r="C164" s="23"/>
      <c r="D164" s="23"/>
      <c r="E164" s="23"/>
    </row>
    <row r="165" spans="1:8">
      <c r="A165" s="41" t="s">
        <v>147</v>
      </c>
      <c r="B165" s="43">
        <v>117719.67999999999</v>
      </c>
      <c r="C165" s="150">
        <v>0</v>
      </c>
      <c r="D165" s="43">
        <f>C165-B165</f>
        <v>-117719.67999999999</v>
      </c>
      <c r="E165" s="25"/>
    </row>
    <row r="166" spans="1:8">
      <c r="A166" s="41" t="s">
        <v>148</v>
      </c>
      <c r="B166" s="43">
        <v>-117719.67999999999</v>
      </c>
      <c r="C166" s="150">
        <v>0</v>
      </c>
      <c r="D166" s="43">
        <f>C166-B166</f>
        <v>117719.67999999999</v>
      </c>
      <c r="E166" s="25"/>
    </row>
    <row r="167" spans="1:8">
      <c r="A167" s="24" t="s">
        <v>149</v>
      </c>
      <c r="B167" s="25"/>
      <c r="C167" s="25"/>
      <c r="D167" s="25"/>
      <c r="E167" s="25"/>
    </row>
    <row r="168" spans="1:8">
      <c r="A168" s="24" t="s">
        <v>144</v>
      </c>
      <c r="B168" s="25"/>
      <c r="C168" s="25"/>
      <c r="D168" s="25"/>
      <c r="E168" s="25"/>
    </row>
    <row r="169" spans="1:8">
      <c r="A169" s="32"/>
      <c r="B169" s="31"/>
      <c r="C169" s="31"/>
      <c r="D169" s="31"/>
      <c r="E169" s="31"/>
    </row>
    <row r="170" spans="1:8" ht="14.25" customHeight="1">
      <c r="A170" s="148" t="s">
        <v>19</v>
      </c>
      <c r="B170" s="73">
        <f>SUM(B164:B169)</f>
        <v>0</v>
      </c>
      <c r="C170" s="73">
        <f>SUM(C164:C169)</f>
        <v>0</v>
      </c>
      <c r="D170" s="73">
        <f>SUM(D164:D169)</f>
        <v>0</v>
      </c>
      <c r="E170" s="73">
        <f>SUM(E164:E169)</f>
        <v>0</v>
      </c>
    </row>
    <row r="172" spans="1:8" ht="27" customHeight="1">
      <c r="A172" s="20" t="s">
        <v>150</v>
      </c>
      <c r="B172" s="21" t="s">
        <v>9</v>
      </c>
      <c r="D172" s="160"/>
    </row>
    <row r="173" spans="1:8">
      <c r="A173" s="22" t="s">
        <v>151</v>
      </c>
      <c r="B173" s="23"/>
    </row>
    <row r="174" spans="1:8">
      <c r="A174" s="41" t="s">
        <v>152</v>
      </c>
      <c r="B174" s="25"/>
    </row>
    <row r="175" spans="1:8">
      <c r="A175" s="32"/>
      <c r="B175" s="31"/>
    </row>
    <row r="178" spans="1:5" ht="22.5" customHeight="1">
      <c r="A178" s="161" t="s">
        <v>153</v>
      </c>
      <c r="B178" s="162" t="s">
        <v>9</v>
      </c>
      <c r="C178" s="163" t="s">
        <v>154</v>
      </c>
    </row>
    <row r="179" spans="1:5">
      <c r="A179" s="164"/>
      <c r="B179" s="165"/>
      <c r="C179" s="166"/>
    </row>
    <row r="180" spans="1:5">
      <c r="A180" s="167"/>
      <c r="B180" s="168"/>
      <c r="C180" s="168"/>
    </row>
    <row r="181" spans="1:5">
      <c r="A181" s="169"/>
      <c r="B181" s="170"/>
      <c r="C181" s="170"/>
    </row>
    <row r="184" spans="1:5">
      <c r="A184" s="14" t="s">
        <v>155</v>
      </c>
    </row>
    <row r="185" spans="1:5" ht="8.25" customHeight="1"/>
    <row r="186" spans="1:5" ht="20.25" customHeight="1">
      <c r="A186" s="161" t="s">
        <v>156</v>
      </c>
      <c r="B186" s="162" t="s">
        <v>9</v>
      </c>
      <c r="C186" s="21" t="s">
        <v>32</v>
      </c>
      <c r="D186" s="21" t="s">
        <v>33</v>
      </c>
      <c r="E186" s="21" t="s">
        <v>34</v>
      </c>
    </row>
    <row r="187" spans="1:5">
      <c r="A187" s="136" t="s">
        <v>158</v>
      </c>
      <c r="B187" s="171"/>
      <c r="C187" s="172"/>
      <c r="D187" s="171"/>
      <c r="E187" s="171"/>
    </row>
    <row r="188" spans="1:5">
      <c r="A188" s="3" t="s">
        <v>157</v>
      </c>
      <c r="B188" s="27">
        <v>-18960.66</v>
      </c>
      <c r="C188" s="43">
        <f>+B188</f>
        <v>-18960.66</v>
      </c>
      <c r="D188" s="42"/>
      <c r="E188" s="42"/>
    </row>
    <row r="189" spans="1:5">
      <c r="A189" s="3" t="s">
        <v>159</v>
      </c>
      <c r="B189" s="27">
        <v>-159902.22</v>
      </c>
      <c r="C189" s="43">
        <f t="shared" ref="C189:C203" si="2">+B189</f>
        <v>-159902.22</v>
      </c>
      <c r="D189" s="42"/>
      <c r="E189" s="42"/>
    </row>
    <row r="190" spans="1:5">
      <c r="A190" s="3" t="s">
        <v>160</v>
      </c>
      <c r="B190" s="27">
        <v>-39472.32</v>
      </c>
      <c r="C190" s="43">
        <f t="shared" si="2"/>
        <v>-39472.32</v>
      </c>
      <c r="D190" s="42"/>
      <c r="E190" s="42"/>
    </row>
    <row r="191" spans="1:5">
      <c r="A191" s="3" t="s">
        <v>161</v>
      </c>
      <c r="B191" s="27">
        <v>-347931.72</v>
      </c>
      <c r="C191" s="38">
        <f t="shared" si="2"/>
        <v>-347931.72</v>
      </c>
      <c r="D191" s="42"/>
      <c r="E191" s="42"/>
    </row>
    <row r="192" spans="1:5">
      <c r="A192" s="3" t="s">
        <v>162</v>
      </c>
      <c r="B192" s="27">
        <v>-109769.86</v>
      </c>
      <c r="C192" s="43">
        <f t="shared" si="2"/>
        <v>-109769.86</v>
      </c>
      <c r="D192" s="42"/>
      <c r="E192" s="42"/>
    </row>
    <row r="193" spans="1:6">
      <c r="A193" s="3" t="s">
        <v>163</v>
      </c>
      <c r="B193" s="27">
        <v>-275</v>
      </c>
      <c r="C193" s="43">
        <f t="shared" si="2"/>
        <v>-275</v>
      </c>
      <c r="D193" s="42"/>
      <c r="E193" s="42"/>
    </row>
    <row r="194" spans="1:6">
      <c r="A194" s="3" t="s">
        <v>164</v>
      </c>
      <c r="B194" s="27">
        <v>-68.760000000000005</v>
      </c>
      <c r="C194" s="43">
        <f t="shared" si="2"/>
        <v>-68.760000000000005</v>
      </c>
      <c r="D194" s="42"/>
      <c r="E194" s="42"/>
    </row>
    <row r="195" spans="1:6">
      <c r="A195" s="3" t="s">
        <v>165</v>
      </c>
      <c r="B195" s="27">
        <v>-29256.52</v>
      </c>
      <c r="C195" s="43">
        <f t="shared" si="2"/>
        <v>-29256.52</v>
      </c>
      <c r="D195" s="42"/>
      <c r="E195" s="42"/>
    </row>
    <row r="196" spans="1:6">
      <c r="A196" s="3" t="s">
        <v>166</v>
      </c>
      <c r="B196" s="27">
        <v>-143508.98000000001</v>
      </c>
      <c r="C196" s="43">
        <f t="shared" si="2"/>
        <v>-143508.98000000001</v>
      </c>
      <c r="D196" s="42"/>
      <c r="E196" s="42"/>
    </row>
    <row r="197" spans="1:6">
      <c r="A197" s="3" t="s">
        <v>167</v>
      </c>
      <c r="B197" s="27">
        <v>-66124</v>
      </c>
      <c r="C197" s="43">
        <f t="shared" si="2"/>
        <v>-66124</v>
      </c>
      <c r="D197" s="42"/>
      <c r="E197" s="42"/>
    </row>
    <row r="198" spans="1:6">
      <c r="A198" s="3" t="s">
        <v>168</v>
      </c>
      <c r="B198" s="27">
        <v>-419296.89</v>
      </c>
      <c r="C198" s="43">
        <f t="shared" si="2"/>
        <v>-419296.89</v>
      </c>
      <c r="D198" s="42"/>
      <c r="E198" s="42"/>
    </row>
    <row r="199" spans="1:6">
      <c r="A199" s="3" t="s">
        <v>169</v>
      </c>
      <c r="B199" s="27">
        <v>-2246.17</v>
      </c>
      <c r="C199" s="43">
        <f t="shared" si="2"/>
        <v>-2246.17</v>
      </c>
      <c r="D199" s="42"/>
      <c r="E199" s="42"/>
    </row>
    <row r="200" spans="1:6">
      <c r="A200" s="3" t="s">
        <v>170</v>
      </c>
      <c r="B200" s="27">
        <v>-3216.28</v>
      </c>
      <c r="C200" s="43">
        <f t="shared" si="2"/>
        <v>-3216.28</v>
      </c>
      <c r="D200" s="42"/>
      <c r="E200" s="42"/>
    </row>
    <row r="201" spans="1:6">
      <c r="A201" s="3" t="s">
        <v>171</v>
      </c>
      <c r="B201" s="27">
        <v>-1853.41</v>
      </c>
      <c r="C201" s="43">
        <f t="shared" si="2"/>
        <v>-1853.41</v>
      </c>
      <c r="D201" s="42"/>
      <c r="E201" s="42"/>
    </row>
    <row r="202" spans="1:6">
      <c r="A202" s="3" t="s">
        <v>172</v>
      </c>
      <c r="B202" s="27">
        <v>-61289.9</v>
      </c>
      <c r="C202" s="43">
        <f t="shared" si="2"/>
        <v>-61289.9</v>
      </c>
      <c r="D202" s="42"/>
      <c r="E202" s="42"/>
    </row>
    <row r="203" spans="1:6">
      <c r="A203" s="3" t="s">
        <v>173</v>
      </c>
      <c r="B203" s="27">
        <v>-62727.81</v>
      </c>
      <c r="C203" s="43">
        <f t="shared" si="2"/>
        <v>-62727.81</v>
      </c>
      <c r="D203" s="42"/>
      <c r="E203" s="42"/>
    </row>
    <row r="204" spans="1:6" ht="14.25" customHeight="1">
      <c r="A204" s="20" t="s">
        <v>19</v>
      </c>
      <c r="B204" s="173">
        <f>SUM(B188:B203)</f>
        <v>-1465900.4999999998</v>
      </c>
      <c r="C204" s="173">
        <f>SUM(C188:C203)</f>
        <v>-1465900.4999999998</v>
      </c>
      <c r="D204" s="73">
        <f>SUM(D187:D203)</f>
        <v>0</v>
      </c>
      <c r="E204" s="73">
        <f>SUM(E158:E203)</f>
        <v>0</v>
      </c>
    </row>
    <row r="207" spans="1:6">
      <c r="A207" s="174" t="s">
        <v>174</v>
      </c>
      <c r="B207" s="174"/>
      <c r="C207" s="5"/>
      <c r="D207" s="75"/>
    </row>
    <row r="208" spans="1:6">
      <c r="A208" s="49" t="s">
        <v>27</v>
      </c>
      <c r="B208" s="50" t="s">
        <v>28</v>
      </c>
      <c r="C208" s="51"/>
      <c r="D208" s="52"/>
      <c r="E208" s="54" t="s">
        <v>29</v>
      </c>
      <c r="F208" s="76" t="s">
        <v>30</v>
      </c>
    </row>
    <row r="209" spans="1:19">
      <c r="A209" s="175" t="s">
        <v>175</v>
      </c>
      <c r="B209" s="176" t="s">
        <v>176</v>
      </c>
      <c r="C209" s="177"/>
      <c r="D209" s="178"/>
      <c r="E209" s="179">
        <v>39472.32</v>
      </c>
      <c r="F209" s="180" t="s">
        <v>177</v>
      </c>
    </row>
    <row r="210" spans="1:19">
      <c r="A210" s="181"/>
      <c r="B210" s="182"/>
      <c r="C210" s="78"/>
      <c r="D210" s="79"/>
      <c r="E210" s="183"/>
      <c r="F210" s="115"/>
    </row>
    <row r="211" spans="1:19">
      <c r="A211" s="82" t="s">
        <v>19</v>
      </c>
      <c r="B211" s="83"/>
      <c r="C211" s="83"/>
      <c r="D211" s="84"/>
      <c r="E211" s="184">
        <f>SUM(E209:E210)</f>
        <v>39472.32</v>
      </c>
      <c r="F211" s="67"/>
    </row>
    <row r="212" spans="1:19">
      <c r="E212" s="160"/>
    </row>
    <row r="213" spans="1:19">
      <c r="A213" s="174" t="s">
        <v>178</v>
      </c>
      <c r="B213" s="174"/>
      <c r="C213" s="5"/>
      <c r="D213" s="75"/>
    </row>
    <row r="214" spans="1:19">
      <c r="A214" s="49" t="s">
        <v>27</v>
      </c>
      <c r="B214" s="50" t="s">
        <v>28</v>
      </c>
      <c r="C214" s="51"/>
      <c r="D214" s="52"/>
      <c r="E214" s="54" t="s">
        <v>29</v>
      </c>
      <c r="F214" s="76" t="s">
        <v>30</v>
      </c>
      <c r="G214" s="62"/>
    </row>
    <row r="215" spans="1:19">
      <c r="A215" s="85"/>
      <c r="B215" s="102"/>
      <c r="C215" s="103"/>
      <c r="D215" s="104"/>
      <c r="E215" s="183"/>
      <c r="F215" s="115"/>
      <c r="G215" s="62"/>
    </row>
    <row r="216" spans="1:19">
      <c r="A216" s="82" t="s">
        <v>19</v>
      </c>
      <c r="B216" s="83"/>
      <c r="C216" s="83"/>
      <c r="D216" s="84"/>
      <c r="E216" s="66">
        <f>SUM(E215)</f>
        <v>0</v>
      </c>
      <c r="F216" s="67"/>
      <c r="G216" s="62"/>
    </row>
    <row r="218" spans="1:19" ht="20.25" customHeight="1">
      <c r="A218" s="161" t="s">
        <v>179</v>
      </c>
      <c r="B218" s="162" t="s">
        <v>9</v>
      </c>
      <c r="C218" s="21" t="s">
        <v>180</v>
      </c>
      <c r="D218" s="21" t="s">
        <v>154</v>
      </c>
      <c r="N218" s="11"/>
      <c r="O218" s="11"/>
      <c r="P218" s="11"/>
      <c r="Q218" s="11"/>
      <c r="R218" s="11"/>
      <c r="S218" s="11"/>
    </row>
    <row r="219" spans="1:19">
      <c r="A219" s="136" t="s">
        <v>181</v>
      </c>
      <c r="B219" s="185"/>
      <c r="C219" s="186"/>
      <c r="D219" s="187"/>
      <c r="N219" s="11"/>
      <c r="O219" s="11"/>
      <c r="P219" s="11"/>
      <c r="Q219" s="11"/>
      <c r="R219" s="11"/>
      <c r="S219" s="11"/>
    </row>
    <row r="220" spans="1:19">
      <c r="A220" s="188"/>
      <c r="B220" s="189"/>
      <c r="C220" s="190"/>
      <c r="D220" s="191"/>
    </row>
    <row r="223" spans="1:19" ht="27.75" customHeight="1">
      <c r="A223" s="161" t="s">
        <v>182</v>
      </c>
      <c r="B223" s="162" t="s">
        <v>9</v>
      </c>
      <c r="C223" s="21" t="s">
        <v>180</v>
      </c>
      <c r="D223" s="21" t="s">
        <v>154</v>
      </c>
    </row>
    <row r="224" spans="1:19">
      <c r="A224" s="136" t="s">
        <v>183</v>
      </c>
      <c r="B224" s="185"/>
      <c r="C224" s="186"/>
      <c r="D224" s="187"/>
    </row>
    <row r="225" spans="1:6" ht="15">
      <c r="A225" s="188" t="s">
        <v>184</v>
      </c>
      <c r="B225" s="192">
        <v>0</v>
      </c>
      <c r="C225" s="190"/>
      <c r="D225" s="191"/>
    </row>
    <row r="226" spans="1:6">
      <c r="A226" s="20" t="s">
        <v>19</v>
      </c>
      <c r="B226" s="173">
        <f>SUM(B224:B225)</f>
        <v>0</v>
      </c>
      <c r="C226" s="73"/>
    </row>
    <row r="228" spans="1:6">
      <c r="A228" s="193" t="s">
        <v>185</v>
      </c>
      <c r="B228" s="174"/>
      <c r="C228" s="5"/>
      <c r="D228" s="75"/>
    </row>
    <row r="229" spans="1:6">
      <c r="A229" s="49" t="s">
        <v>27</v>
      </c>
      <c r="B229" s="176" t="s">
        <v>28</v>
      </c>
      <c r="C229" s="177"/>
      <c r="D229" s="178"/>
      <c r="E229" s="194" t="s">
        <v>29</v>
      </c>
      <c r="F229" s="76" t="s">
        <v>30</v>
      </c>
    </row>
    <row r="230" spans="1:6" ht="25.5">
      <c r="A230" s="195" t="s">
        <v>186</v>
      </c>
      <c r="B230" s="196" t="s">
        <v>187</v>
      </c>
      <c r="C230" s="197"/>
      <c r="D230" s="198"/>
      <c r="E230" s="199">
        <v>7281.99</v>
      </c>
      <c r="F230" s="132"/>
    </row>
    <row r="231" spans="1:6">
      <c r="A231" s="85"/>
      <c r="B231" s="116"/>
      <c r="C231" s="117"/>
      <c r="D231" s="117"/>
      <c r="E231" s="200"/>
      <c r="F231" s="132"/>
    </row>
    <row r="232" spans="1:6">
      <c r="A232" s="82" t="s">
        <v>19</v>
      </c>
      <c r="B232" s="120"/>
      <c r="C232" s="120"/>
      <c r="D232" s="121"/>
      <c r="E232" s="201">
        <f>SUM(E230:E231)</f>
        <v>7281.99</v>
      </c>
      <c r="F232" s="67"/>
    </row>
    <row r="235" spans="1:6" ht="24" customHeight="1">
      <c r="A235" s="161" t="s">
        <v>188</v>
      </c>
      <c r="B235" s="162" t="s">
        <v>9</v>
      </c>
      <c r="C235" s="21" t="s">
        <v>180</v>
      </c>
      <c r="D235" s="21" t="s">
        <v>154</v>
      </c>
    </row>
    <row r="236" spans="1:6">
      <c r="A236" s="136" t="s">
        <v>189</v>
      </c>
      <c r="B236" s="185"/>
      <c r="C236" s="186"/>
      <c r="D236" s="187"/>
    </row>
    <row r="237" spans="1:6">
      <c r="A237" s="188"/>
      <c r="B237" s="189"/>
      <c r="C237" s="190"/>
      <c r="D237" s="191"/>
    </row>
    <row r="238" spans="1:6" ht="9" customHeight="1"/>
    <row r="239" spans="1:6" ht="24" customHeight="1">
      <c r="A239" s="161" t="s">
        <v>190</v>
      </c>
      <c r="B239" s="162" t="s">
        <v>9</v>
      </c>
      <c r="C239" s="202" t="s">
        <v>180</v>
      </c>
      <c r="D239" s="202" t="s">
        <v>88</v>
      </c>
    </row>
    <row r="240" spans="1:6">
      <c r="A240" s="136" t="s">
        <v>191</v>
      </c>
      <c r="B240" s="23"/>
      <c r="C240" s="23">
        <v>0</v>
      </c>
      <c r="D240" s="23">
        <v>0</v>
      </c>
    </row>
    <row r="241" spans="1:8">
      <c r="A241" s="32"/>
      <c r="B241" s="203"/>
      <c r="C241" s="203">
        <v>0</v>
      </c>
      <c r="D241" s="203">
        <v>0</v>
      </c>
    </row>
    <row r="243" spans="1:8">
      <c r="A243" s="14" t="s">
        <v>192</v>
      </c>
    </row>
    <row r="244" spans="1:8">
      <c r="A244" s="14"/>
    </row>
    <row r="245" spans="1:8">
      <c r="A245" s="14" t="s">
        <v>193</v>
      </c>
    </row>
    <row r="247" spans="1:8" ht="24" customHeight="1">
      <c r="A247" s="204" t="s">
        <v>194</v>
      </c>
      <c r="B247" s="205" t="s">
        <v>9</v>
      </c>
      <c r="C247" s="82" t="s">
        <v>195</v>
      </c>
      <c r="D247" s="21" t="s">
        <v>88</v>
      </c>
    </row>
    <row r="248" spans="1:8">
      <c r="A248" s="41" t="s">
        <v>196</v>
      </c>
      <c r="B248" s="38">
        <v>886675</v>
      </c>
      <c r="C248" s="206"/>
      <c r="D248" s="171"/>
    </row>
    <row r="249" spans="1:8">
      <c r="A249" s="41" t="s">
        <v>197</v>
      </c>
      <c r="B249" s="38">
        <v>393435</v>
      </c>
      <c r="C249" s="207"/>
      <c r="D249" s="42"/>
      <c r="H249" s="71"/>
    </row>
    <row r="250" spans="1:8">
      <c r="A250" s="41" t="s">
        <v>198</v>
      </c>
      <c r="B250" s="38">
        <v>1800</v>
      </c>
      <c r="C250" s="207"/>
      <c r="D250" s="42"/>
      <c r="H250" s="71"/>
    </row>
    <row r="251" spans="1:8">
      <c r="A251" s="41" t="s">
        <v>199</v>
      </c>
      <c r="B251" s="38">
        <v>392698</v>
      </c>
      <c r="C251" s="207"/>
      <c r="D251" s="42"/>
      <c r="H251" s="71"/>
    </row>
    <row r="252" spans="1:8">
      <c r="A252" s="24" t="s">
        <v>200</v>
      </c>
      <c r="B252" s="155">
        <f>+B248+B249+B250+B251</f>
        <v>1674608</v>
      </c>
      <c r="C252" s="207"/>
      <c r="D252" s="42"/>
      <c r="H252" s="71"/>
    </row>
    <row r="253" spans="1:8">
      <c r="A253" s="24" t="s">
        <v>201</v>
      </c>
      <c r="B253" s="155">
        <v>1674608</v>
      </c>
      <c r="C253" s="207"/>
      <c r="D253" s="42"/>
      <c r="H253" s="208"/>
    </row>
    <row r="254" spans="1:8">
      <c r="A254" s="24" t="s">
        <v>202</v>
      </c>
      <c r="B254" s="155">
        <f>B253</f>
        <v>1674608</v>
      </c>
      <c r="C254" s="207"/>
      <c r="D254" s="42"/>
      <c r="H254" s="208"/>
    </row>
    <row r="255" spans="1:8">
      <c r="A255" s="24"/>
      <c r="B255" s="155"/>
      <c r="C255" s="207"/>
      <c r="D255" s="42"/>
      <c r="H255" s="208"/>
    </row>
    <row r="256" spans="1:8">
      <c r="A256" s="41" t="s">
        <v>203</v>
      </c>
      <c r="B256" s="27">
        <v>3052938.44</v>
      </c>
      <c r="C256" s="207"/>
      <c r="D256" s="42"/>
      <c r="H256" s="71"/>
    </row>
    <row r="257" spans="1:8">
      <c r="A257" s="41" t="s">
        <v>204</v>
      </c>
      <c r="B257" s="27">
        <v>2253059.6800000002</v>
      </c>
      <c r="C257" s="207"/>
      <c r="D257" s="42"/>
      <c r="H257" s="71"/>
    </row>
    <row r="258" spans="1:8">
      <c r="A258" s="41" t="s">
        <v>205</v>
      </c>
      <c r="B258" s="27">
        <v>6895892.8799999999</v>
      </c>
      <c r="C258" s="207"/>
      <c r="D258" s="42"/>
      <c r="H258" s="71"/>
    </row>
    <row r="259" spans="1:8">
      <c r="A259" s="41"/>
      <c r="B259" s="209"/>
      <c r="C259" s="207"/>
      <c r="D259" s="42"/>
      <c r="H259" s="208"/>
    </row>
    <row r="260" spans="1:8">
      <c r="A260" s="24" t="s">
        <v>206</v>
      </c>
      <c r="B260" s="155">
        <f>SUM(B256:B259)</f>
        <v>12201891</v>
      </c>
      <c r="C260" s="207"/>
      <c r="D260" s="42"/>
      <c r="H260" s="208"/>
    </row>
    <row r="261" spans="1:8">
      <c r="A261" s="24" t="s">
        <v>207</v>
      </c>
      <c r="B261" s="155">
        <f>B260</f>
        <v>12201891</v>
      </c>
      <c r="C261" s="207"/>
      <c r="D261" s="42"/>
      <c r="H261" s="71"/>
    </row>
    <row r="262" spans="1:8">
      <c r="A262" s="41" t="s">
        <v>208</v>
      </c>
      <c r="B262" s="27">
        <v>32758325.809999999</v>
      </c>
      <c r="C262" s="207"/>
      <c r="D262" s="42"/>
      <c r="H262" s="71"/>
    </row>
    <row r="263" spans="1:8">
      <c r="A263" s="41" t="s">
        <v>209</v>
      </c>
      <c r="B263" s="27">
        <v>656177.05000000005</v>
      </c>
      <c r="C263" s="207"/>
      <c r="D263" s="42"/>
      <c r="H263" s="71"/>
    </row>
    <row r="264" spans="1:8">
      <c r="A264" s="41" t="s">
        <v>210</v>
      </c>
      <c r="B264" s="27">
        <v>3802976.28</v>
      </c>
      <c r="C264" s="207"/>
      <c r="D264" s="42"/>
      <c r="H264" s="71"/>
    </row>
    <row r="265" spans="1:8">
      <c r="A265" s="41" t="s">
        <v>211</v>
      </c>
      <c r="B265" s="71">
        <v>1345480</v>
      </c>
      <c r="C265" s="207"/>
      <c r="D265" s="42"/>
      <c r="H265" s="208"/>
    </row>
    <row r="266" spans="1:8">
      <c r="A266" s="24" t="s">
        <v>212</v>
      </c>
      <c r="B266" s="155">
        <f>SUM(B262:B265)</f>
        <v>38562959.140000001</v>
      </c>
      <c r="C266" s="207"/>
      <c r="D266" s="42"/>
      <c r="H266" s="208"/>
    </row>
    <row r="267" spans="1:8">
      <c r="A267" s="24" t="s">
        <v>213</v>
      </c>
      <c r="B267" s="155">
        <f>B266</f>
        <v>38562959.140000001</v>
      </c>
      <c r="C267" s="207"/>
      <c r="D267" s="42"/>
      <c r="H267" s="71"/>
    </row>
    <row r="268" spans="1:8">
      <c r="A268" s="24" t="s">
        <v>214</v>
      </c>
      <c r="B268" s="155">
        <f>B267+B261+B254</f>
        <v>52439458.140000001</v>
      </c>
      <c r="C268" s="207"/>
      <c r="D268" s="42"/>
    </row>
    <row r="269" spans="1:8">
      <c r="A269" s="20" t="s">
        <v>19</v>
      </c>
      <c r="B269" s="210">
        <f>B268</f>
        <v>52439458.140000001</v>
      </c>
      <c r="C269" s="211"/>
      <c r="D269" s="212"/>
      <c r="G269" s="213"/>
      <c r="H269" s="71"/>
    </row>
    <row r="270" spans="1:8">
      <c r="B270" s="71"/>
      <c r="C270" s="160"/>
      <c r="G270" s="71"/>
    </row>
    <row r="271" spans="1:8" ht="24.75" customHeight="1">
      <c r="A271" s="204" t="s">
        <v>215</v>
      </c>
      <c r="B271" s="205" t="s">
        <v>9</v>
      </c>
      <c r="C271" s="21" t="s">
        <v>195</v>
      </c>
      <c r="D271" s="21" t="s">
        <v>88</v>
      </c>
      <c r="H271" s="71"/>
    </row>
    <row r="272" spans="1:8">
      <c r="A272" s="41" t="s">
        <v>216</v>
      </c>
      <c r="B272" s="38">
        <v>249361.63</v>
      </c>
      <c r="C272" s="42"/>
      <c r="D272" s="42"/>
    </row>
    <row r="273" spans="1:7">
      <c r="A273" s="32" t="s">
        <v>217</v>
      </c>
      <c r="B273" s="158">
        <v>249361.63</v>
      </c>
      <c r="C273" s="45"/>
      <c r="D273" s="45"/>
    </row>
    <row r="274" spans="1:7">
      <c r="A274" s="20" t="s">
        <v>19</v>
      </c>
      <c r="B274" s="46">
        <f>B273</f>
        <v>249361.63</v>
      </c>
    </row>
    <row r="277" spans="1:7">
      <c r="A277" s="14" t="s">
        <v>218</v>
      </c>
    </row>
    <row r="279" spans="1:7" ht="26.25" customHeight="1">
      <c r="A279" s="204" t="s">
        <v>219</v>
      </c>
      <c r="B279" s="205" t="s">
        <v>9</v>
      </c>
      <c r="C279" s="21" t="s">
        <v>220</v>
      </c>
      <c r="D279" s="202" t="s">
        <v>221</v>
      </c>
    </row>
    <row r="280" spans="1:7" ht="51.75">
      <c r="A280" s="214" t="s">
        <v>222</v>
      </c>
      <c r="B280" s="215">
        <v>15726214.18</v>
      </c>
      <c r="C280" s="215">
        <v>37.14</v>
      </c>
      <c r="D280" s="216" t="s">
        <v>223</v>
      </c>
      <c r="F280" s="71"/>
      <c r="G280" s="71"/>
    </row>
    <row r="281" spans="1:7" ht="51.75">
      <c r="A281" s="214" t="s">
        <v>224</v>
      </c>
      <c r="B281" s="215">
        <v>9489421.0399999991</v>
      </c>
      <c r="C281" s="215">
        <v>22.41</v>
      </c>
      <c r="D281" s="217" t="s">
        <v>225</v>
      </c>
      <c r="G281" s="71"/>
    </row>
    <row r="282" spans="1:7" ht="15">
      <c r="A282" s="3" t="s">
        <v>226</v>
      </c>
      <c r="B282" s="71">
        <v>1877441.72</v>
      </c>
      <c r="C282" s="215">
        <v>4.43</v>
      </c>
      <c r="D282" s="42"/>
      <c r="G282" s="71"/>
    </row>
    <row r="283" spans="1:7" ht="15">
      <c r="A283" s="3" t="s">
        <v>227</v>
      </c>
      <c r="B283" s="71">
        <v>1470847.6</v>
      </c>
      <c r="C283" s="215">
        <v>3.47</v>
      </c>
      <c r="D283" s="42"/>
      <c r="G283" s="71"/>
    </row>
    <row r="284" spans="1:7" ht="15">
      <c r="A284" s="3" t="s">
        <v>228</v>
      </c>
      <c r="B284" s="71">
        <v>807056.15</v>
      </c>
      <c r="C284" s="215">
        <v>1.91</v>
      </c>
      <c r="D284" s="42"/>
      <c r="G284" s="71"/>
    </row>
    <row r="285" spans="1:7" ht="15">
      <c r="A285" s="3" t="s">
        <v>229</v>
      </c>
      <c r="B285" s="71">
        <v>831267.52</v>
      </c>
      <c r="C285" s="215">
        <v>1.96</v>
      </c>
      <c r="D285" s="42"/>
      <c r="G285" s="71"/>
    </row>
    <row r="286" spans="1:7" ht="15">
      <c r="A286" s="3" t="s">
        <v>230</v>
      </c>
      <c r="B286" s="71">
        <v>628843.99</v>
      </c>
      <c r="C286" s="215">
        <v>1.49</v>
      </c>
      <c r="D286" s="42"/>
      <c r="G286" s="71"/>
    </row>
    <row r="287" spans="1:7" ht="15">
      <c r="A287" s="3" t="s">
        <v>231</v>
      </c>
      <c r="B287" s="71">
        <v>31388.799999999999</v>
      </c>
      <c r="C287" s="215">
        <v>7.0000000000000007E-2</v>
      </c>
      <c r="D287" s="42"/>
      <c r="G287" s="71"/>
    </row>
    <row r="288" spans="1:7" ht="15">
      <c r="A288" s="3" t="s">
        <v>232</v>
      </c>
      <c r="B288" s="71">
        <v>3859745.13</v>
      </c>
      <c r="C288" s="215">
        <v>9.1199999999999992</v>
      </c>
      <c r="D288" s="42"/>
      <c r="G288" s="71"/>
    </row>
    <row r="289" spans="1:7" ht="15">
      <c r="A289" s="3" t="s">
        <v>233</v>
      </c>
      <c r="B289" s="71">
        <v>55718.55</v>
      </c>
      <c r="C289" s="215">
        <v>0.13</v>
      </c>
      <c r="D289" s="42"/>
      <c r="G289" s="71"/>
    </row>
    <row r="290" spans="1:7" ht="15">
      <c r="A290" s="3" t="s">
        <v>234</v>
      </c>
      <c r="B290" s="71">
        <v>4879.2</v>
      </c>
      <c r="C290" s="215">
        <v>0.01</v>
      </c>
      <c r="D290" s="42"/>
      <c r="G290" s="71"/>
    </row>
    <row r="291" spans="1:7" ht="15">
      <c r="A291" s="3" t="s">
        <v>235</v>
      </c>
      <c r="B291" s="71">
        <v>285345.28999999998</v>
      </c>
      <c r="C291" s="215">
        <v>0.67</v>
      </c>
      <c r="D291" s="42"/>
      <c r="G291" s="71"/>
    </row>
    <row r="292" spans="1:7" ht="15">
      <c r="A292" s="3" t="s">
        <v>236</v>
      </c>
      <c r="B292" s="71">
        <v>206579.43</v>
      </c>
      <c r="C292" s="215">
        <v>0.49</v>
      </c>
      <c r="D292" s="42"/>
      <c r="G292" s="71"/>
    </row>
    <row r="293" spans="1:7" ht="15">
      <c r="A293" s="3" t="s">
        <v>237</v>
      </c>
      <c r="B293" s="71">
        <v>106613.09</v>
      </c>
      <c r="C293" s="215">
        <v>0.25</v>
      </c>
      <c r="D293" s="42"/>
      <c r="G293" s="71"/>
    </row>
    <row r="294" spans="1:7" ht="15">
      <c r="A294" s="3" t="s">
        <v>238</v>
      </c>
      <c r="B294" s="71">
        <v>13217.6</v>
      </c>
      <c r="C294" s="215">
        <v>0.03</v>
      </c>
      <c r="D294" s="42"/>
      <c r="G294" s="71"/>
    </row>
    <row r="295" spans="1:7" ht="15">
      <c r="A295" s="3" t="s">
        <v>239</v>
      </c>
      <c r="B295" s="71">
        <v>41023.160000000003</v>
      </c>
      <c r="C295" s="215">
        <v>0.1</v>
      </c>
      <c r="D295" s="42"/>
      <c r="G295" s="71"/>
    </row>
    <row r="296" spans="1:7" ht="15">
      <c r="A296" s="3" t="s">
        <v>240</v>
      </c>
      <c r="B296" s="3">
        <v>997.6</v>
      </c>
      <c r="C296" s="215">
        <v>0</v>
      </c>
      <c r="D296" s="42"/>
      <c r="G296" s="71"/>
    </row>
    <row r="297" spans="1:7" ht="15">
      <c r="A297" s="3" t="s">
        <v>241</v>
      </c>
      <c r="B297" s="71">
        <v>68265.47</v>
      </c>
      <c r="C297" s="215">
        <v>0.16</v>
      </c>
      <c r="D297" s="42"/>
      <c r="G297" s="71"/>
    </row>
    <row r="298" spans="1:7" ht="15">
      <c r="A298" s="3" t="s">
        <v>242</v>
      </c>
      <c r="B298" s="71">
        <v>45273.89</v>
      </c>
      <c r="C298" s="215">
        <v>0.11</v>
      </c>
      <c r="D298" s="42"/>
      <c r="G298" s="71"/>
    </row>
    <row r="299" spans="1:7" ht="15">
      <c r="A299" s="3" t="s">
        <v>243</v>
      </c>
      <c r="B299" s="71">
        <v>9381.6</v>
      </c>
      <c r="C299" s="215">
        <v>0.02</v>
      </c>
      <c r="D299" s="42"/>
      <c r="G299" s="71"/>
    </row>
    <row r="300" spans="1:7" ht="15">
      <c r="A300" s="3" t="s">
        <v>244</v>
      </c>
      <c r="B300" s="71">
        <v>35682.6</v>
      </c>
      <c r="C300" s="215">
        <v>0.08</v>
      </c>
      <c r="D300" s="42"/>
      <c r="G300" s="71"/>
    </row>
    <row r="301" spans="1:7" ht="15">
      <c r="A301" s="3" t="s">
        <v>245</v>
      </c>
      <c r="B301" s="71">
        <v>45345.14</v>
      </c>
      <c r="C301" s="215">
        <v>0.11</v>
      </c>
      <c r="D301" s="42"/>
      <c r="G301" s="71"/>
    </row>
    <row r="302" spans="1:7" ht="15">
      <c r="A302" s="3" t="s">
        <v>246</v>
      </c>
      <c r="B302" s="71">
        <v>6728</v>
      </c>
      <c r="C302" s="215">
        <v>0.02</v>
      </c>
      <c r="D302" s="42"/>
      <c r="G302" s="71"/>
    </row>
    <row r="303" spans="1:7" ht="15">
      <c r="A303" s="3" t="s">
        <v>247</v>
      </c>
      <c r="B303" s="71">
        <v>13048.61</v>
      </c>
      <c r="C303" s="215">
        <v>0.03</v>
      </c>
      <c r="D303" s="42"/>
      <c r="G303" s="71"/>
    </row>
    <row r="304" spans="1:7" ht="15">
      <c r="A304" s="3" t="s">
        <v>248</v>
      </c>
      <c r="B304" s="71">
        <v>133981.63</v>
      </c>
      <c r="C304" s="215">
        <v>0.32</v>
      </c>
      <c r="D304" s="42"/>
      <c r="G304" s="71"/>
    </row>
    <row r="305" spans="1:7" ht="15">
      <c r="A305" s="3" t="s">
        <v>249</v>
      </c>
      <c r="B305" s="71">
        <v>29647.26</v>
      </c>
      <c r="C305" s="215">
        <v>7.0000000000000007E-2</v>
      </c>
      <c r="D305" s="42"/>
      <c r="G305" s="71"/>
    </row>
    <row r="306" spans="1:7" ht="15">
      <c r="A306" s="3" t="s">
        <v>250</v>
      </c>
      <c r="B306" s="3">
        <v>81.48</v>
      </c>
      <c r="C306" s="215">
        <v>0</v>
      </c>
      <c r="D306" s="42"/>
      <c r="G306" s="71"/>
    </row>
    <row r="307" spans="1:7" ht="15">
      <c r="A307" s="3" t="s">
        <v>251</v>
      </c>
      <c r="B307" s="71">
        <v>33642.67</v>
      </c>
      <c r="C307" s="215">
        <v>0.08</v>
      </c>
      <c r="D307" s="42"/>
      <c r="G307" s="71"/>
    </row>
    <row r="308" spans="1:7" ht="15">
      <c r="A308" s="3" t="s">
        <v>252</v>
      </c>
      <c r="B308" s="3">
        <v>608.79999999999995</v>
      </c>
      <c r="C308" s="215">
        <v>0</v>
      </c>
      <c r="D308" s="42"/>
      <c r="G308" s="71"/>
    </row>
    <row r="309" spans="1:7" ht="15">
      <c r="A309" s="3" t="s">
        <v>253</v>
      </c>
      <c r="B309" s="71">
        <v>3050</v>
      </c>
      <c r="C309" s="215">
        <v>0.01</v>
      </c>
      <c r="D309" s="42"/>
      <c r="G309" s="71"/>
    </row>
    <row r="310" spans="1:7" ht="15">
      <c r="A310" s="3" t="s">
        <v>254</v>
      </c>
      <c r="B310" s="71">
        <v>114460.34</v>
      </c>
      <c r="C310" s="215">
        <v>0.27</v>
      </c>
      <c r="D310" s="42"/>
      <c r="G310" s="71"/>
    </row>
    <row r="311" spans="1:7" ht="15">
      <c r="A311" s="3" t="s">
        <v>255</v>
      </c>
      <c r="B311" s="71">
        <v>9277.2800000000007</v>
      </c>
      <c r="C311" s="215">
        <v>0.02</v>
      </c>
      <c r="D311" s="42"/>
      <c r="G311" s="71"/>
    </row>
    <row r="312" spans="1:7" ht="15">
      <c r="A312" s="3" t="s">
        <v>256</v>
      </c>
      <c r="B312" s="71">
        <v>504067</v>
      </c>
      <c r="C312" s="215">
        <v>1.19</v>
      </c>
      <c r="D312" s="42"/>
      <c r="G312" s="71"/>
    </row>
    <row r="313" spans="1:7" ht="15">
      <c r="A313" s="3" t="s">
        <v>257</v>
      </c>
      <c r="B313" s="71">
        <v>82418</v>
      </c>
      <c r="C313" s="215">
        <v>0.19</v>
      </c>
      <c r="D313" s="42"/>
      <c r="G313" s="71"/>
    </row>
    <row r="314" spans="1:7" ht="15">
      <c r="A314" s="3" t="s">
        <v>258</v>
      </c>
      <c r="B314" s="71">
        <v>328769.98</v>
      </c>
      <c r="C314" s="215">
        <v>0.78</v>
      </c>
      <c r="D314" s="42"/>
      <c r="G314" s="71"/>
    </row>
    <row r="315" spans="1:7" ht="15">
      <c r="A315" s="3" t="s">
        <v>259</v>
      </c>
      <c r="B315" s="71">
        <v>3090.98</v>
      </c>
      <c r="C315" s="215">
        <v>0.01</v>
      </c>
      <c r="D315" s="42"/>
      <c r="G315" s="71"/>
    </row>
    <row r="316" spans="1:7" ht="15">
      <c r="A316" s="3" t="s">
        <v>260</v>
      </c>
      <c r="B316" s="71">
        <v>35080</v>
      </c>
      <c r="C316" s="215">
        <v>0.08</v>
      </c>
      <c r="D316" s="42"/>
      <c r="G316" s="71"/>
    </row>
    <row r="317" spans="1:7" ht="15">
      <c r="A317" s="3" t="s">
        <v>261</v>
      </c>
      <c r="B317" s="71">
        <v>1453.95</v>
      </c>
      <c r="C317" s="215">
        <v>0</v>
      </c>
      <c r="D317" s="42"/>
      <c r="G317" s="71"/>
    </row>
    <row r="318" spans="1:7" ht="15">
      <c r="A318" s="3" t="s">
        <v>262</v>
      </c>
      <c r="B318" s="71">
        <v>75000</v>
      </c>
      <c r="C318" s="215">
        <v>0.18</v>
      </c>
      <c r="D318" s="42"/>
      <c r="G318" s="71"/>
    </row>
    <row r="319" spans="1:7" ht="15">
      <c r="A319" s="3" t="s">
        <v>263</v>
      </c>
      <c r="B319" s="71">
        <v>11020</v>
      </c>
      <c r="C319" s="215">
        <v>0.03</v>
      </c>
      <c r="D319" s="42"/>
      <c r="G319" s="71"/>
    </row>
    <row r="320" spans="1:7" ht="15">
      <c r="A320" s="3" t="s">
        <v>264</v>
      </c>
      <c r="B320" s="71">
        <v>42687.78</v>
      </c>
      <c r="C320" s="215">
        <v>0.1</v>
      </c>
      <c r="D320" s="42"/>
      <c r="G320" s="71"/>
    </row>
    <row r="321" spans="1:10" ht="15">
      <c r="A321" s="3" t="s">
        <v>265</v>
      </c>
      <c r="B321" s="71">
        <v>924035.34</v>
      </c>
      <c r="C321" s="215">
        <v>2.1800000000000002</v>
      </c>
      <c r="D321" s="42"/>
      <c r="G321" s="71"/>
    </row>
    <row r="322" spans="1:10" ht="15">
      <c r="A322" s="3" t="s">
        <v>266</v>
      </c>
      <c r="B322" s="71">
        <v>340480</v>
      </c>
      <c r="C322" s="215">
        <v>0.8</v>
      </c>
      <c r="D322" s="42"/>
      <c r="G322" s="71"/>
    </row>
    <row r="323" spans="1:10" ht="15">
      <c r="A323" s="3" t="s">
        <v>267</v>
      </c>
      <c r="B323" s="71">
        <v>6752.68</v>
      </c>
      <c r="C323" s="215">
        <v>0.02</v>
      </c>
      <c r="D323" s="42"/>
      <c r="G323" s="71"/>
    </row>
    <row r="324" spans="1:10" ht="15">
      <c r="A324" s="3" t="s">
        <v>268</v>
      </c>
      <c r="B324" s="71">
        <v>116060.45</v>
      </c>
      <c r="C324" s="215">
        <v>0.27</v>
      </c>
      <c r="D324" s="42"/>
      <c r="G324" s="71"/>
    </row>
    <row r="325" spans="1:10" ht="15">
      <c r="A325" s="3" t="s">
        <v>269</v>
      </c>
      <c r="B325" s="71">
        <v>197431.78</v>
      </c>
      <c r="C325" s="215">
        <v>0.47</v>
      </c>
      <c r="D325" s="42"/>
      <c r="G325" s="71"/>
    </row>
    <row r="326" spans="1:10" ht="15">
      <c r="A326" s="3" t="s">
        <v>270</v>
      </c>
      <c r="B326" s="3">
        <v>986</v>
      </c>
      <c r="C326" s="215">
        <v>0</v>
      </c>
      <c r="D326" s="42"/>
      <c r="G326" s="71"/>
      <c r="J326" s="71"/>
    </row>
    <row r="327" spans="1:10" ht="15">
      <c r="A327" s="3" t="s">
        <v>271</v>
      </c>
      <c r="B327" s="71">
        <v>35830.769999999997</v>
      </c>
      <c r="C327" s="215">
        <v>0.08</v>
      </c>
      <c r="D327" s="42"/>
      <c r="G327" s="71"/>
      <c r="J327" s="71"/>
    </row>
    <row r="328" spans="1:10" ht="15">
      <c r="A328" s="3" t="s">
        <v>272</v>
      </c>
      <c r="B328" s="71">
        <v>29746.16</v>
      </c>
      <c r="C328" s="215">
        <v>7.0000000000000007E-2</v>
      </c>
      <c r="D328" s="42"/>
      <c r="G328" s="71"/>
      <c r="J328" s="71"/>
    </row>
    <row r="329" spans="1:10" ht="15">
      <c r="A329" s="71" t="s">
        <v>273</v>
      </c>
      <c r="B329" s="71">
        <v>1553876.15</v>
      </c>
      <c r="C329" s="215">
        <v>3.67</v>
      </c>
      <c r="D329" s="42"/>
      <c r="G329" s="71"/>
      <c r="J329" s="71"/>
    </row>
    <row r="330" spans="1:10" ht="15">
      <c r="A330" s="71" t="s">
        <v>274</v>
      </c>
      <c r="B330" s="71">
        <v>463858.73</v>
      </c>
      <c r="C330" s="215">
        <v>1.1000000000000001</v>
      </c>
      <c r="D330" s="42"/>
      <c r="G330" s="71"/>
      <c r="J330" s="71"/>
    </row>
    <row r="331" spans="1:10" ht="15">
      <c r="A331" s="71" t="s">
        <v>275</v>
      </c>
      <c r="B331" s="71">
        <v>79965.14</v>
      </c>
      <c r="C331" s="215">
        <v>0.19</v>
      </c>
      <c r="D331" s="42"/>
      <c r="G331" s="71"/>
      <c r="J331" s="71"/>
    </row>
    <row r="332" spans="1:10" ht="15">
      <c r="A332" s="71" t="s">
        <v>276</v>
      </c>
      <c r="B332" s="71">
        <v>18050.900000000001</v>
      </c>
      <c r="C332" s="215">
        <v>0.04</v>
      </c>
      <c r="D332" s="42"/>
      <c r="G332" s="71"/>
      <c r="J332" s="71"/>
    </row>
    <row r="333" spans="1:10" ht="15">
      <c r="A333" s="71" t="s">
        <v>277</v>
      </c>
      <c r="B333" s="71">
        <v>46415.7</v>
      </c>
      <c r="C333" s="215">
        <v>0.11</v>
      </c>
      <c r="D333" s="42"/>
      <c r="G333" s="71"/>
      <c r="J333" s="71"/>
    </row>
    <row r="334" spans="1:10" ht="15">
      <c r="A334" s="71" t="s">
        <v>278</v>
      </c>
      <c r="B334" s="71">
        <v>40000</v>
      </c>
      <c r="C334" s="215">
        <v>0.09</v>
      </c>
      <c r="D334" s="42"/>
      <c r="G334" s="71"/>
      <c r="J334" s="71"/>
    </row>
    <row r="335" spans="1:10" ht="15">
      <c r="A335" s="3" t="s">
        <v>279</v>
      </c>
      <c r="B335" s="71">
        <v>25580</v>
      </c>
      <c r="C335" s="215">
        <v>0.06</v>
      </c>
      <c r="D335" s="42"/>
      <c r="G335" s="71"/>
      <c r="J335" s="71"/>
    </row>
    <row r="336" spans="1:10" ht="15">
      <c r="A336" s="3" t="s">
        <v>280</v>
      </c>
      <c r="B336" s="71">
        <v>147139.49</v>
      </c>
      <c r="C336" s="215">
        <v>0.35</v>
      </c>
      <c r="D336" s="42"/>
      <c r="G336" s="71"/>
      <c r="J336" s="71"/>
    </row>
    <row r="337" spans="1:10" ht="15">
      <c r="A337" s="3" t="s">
        <v>281</v>
      </c>
      <c r="B337" s="71">
        <v>8507.56</v>
      </c>
      <c r="C337" s="215">
        <v>0.02</v>
      </c>
      <c r="D337" s="42"/>
      <c r="G337" s="71"/>
      <c r="J337" s="71"/>
    </row>
    <row r="338" spans="1:10" ht="15">
      <c r="A338" s="3" t="s">
        <v>282</v>
      </c>
      <c r="B338" s="71">
        <v>623114</v>
      </c>
      <c r="C338" s="215">
        <v>1.47</v>
      </c>
      <c r="D338" s="42"/>
      <c r="G338" s="71"/>
      <c r="J338" s="71"/>
    </row>
    <row r="339" spans="1:10" ht="15">
      <c r="A339" s="3" t="s">
        <v>283</v>
      </c>
      <c r="B339" s="71">
        <v>101941.36</v>
      </c>
      <c r="C339" s="215">
        <v>0.24</v>
      </c>
      <c r="D339" s="42"/>
      <c r="G339" s="71"/>
      <c r="J339" s="71"/>
    </row>
    <row r="340" spans="1:10" ht="15">
      <c r="A340" s="3" t="s">
        <v>284</v>
      </c>
      <c r="B340" s="71">
        <v>281283.02</v>
      </c>
      <c r="C340" s="215">
        <v>0.66</v>
      </c>
      <c r="D340" s="42"/>
      <c r="G340" s="71"/>
    </row>
    <row r="341" spans="1:10" ht="15">
      <c r="A341" s="71" t="s">
        <v>285</v>
      </c>
      <c r="B341" s="71">
        <v>233700</v>
      </c>
      <c r="C341" s="215">
        <v>0.55000000000000004</v>
      </c>
      <c r="D341" s="42"/>
      <c r="G341" s="71"/>
    </row>
    <row r="342" spans="1:10" ht="15">
      <c r="A342" s="71" t="s">
        <v>286</v>
      </c>
      <c r="B342" s="3">
        <v>20.66</v>
      </c>
      <c r="C342" s="215"/>
      <c r="D342" s="42"/>
      <c r="G342" s="71"/>
    </row>
    <row r="343" spans="1:10">
      <c r="A343" s="20" t="s">
        <v>287</v>
      </c>
      <c r="B343" s="46">
        <f>SUM(B280:B342)</f>
        <v>42343438.400000006</v>
      </c>
      <c r="C343" s="218">
        <f>SUM(C280:C342)</f>
        <v>99.979999999999919</v>
      </c>
      <c r="D343" s="212"/>
    </row>
    <row r="344" spans="1:10">
      <c r="A344" s="3" t="s">
        <v>287</v>
      </c>
      <c r="B344" s="48"/>
    </row>
    <row r="345" spans="1:10">
      <c r="A345" s="14" t="s">
        <v>288</v>
      </c>
      <c r="B345" s="48"/>
    </row>
    <row r="346" spans="1:10" ht="14.25" customHeight="1">
      <c r="A346" s="3" t="s">
        <v>287</v>
      </c>
    </row>
    <row r="347" spans="1:10">
      <c r="A347" s="161" t="s">
        <v>289</v>
      </c>
      <c r="B347" s="162" t="s">
        <v>97</v>
      </c>
      <c r="C347" s="202" t="s">
        <v>98</v>
      </c>
      <c r="D347" s="202" t="s">
        <v>290</v>
      </c>
      <c r="E347" s="219" t="s">
        <v>10</v>
      </c>
      <c r="F347" s="162" t="s">
        <v>180</v>
      </c>
    </row>
    <row r="348" spans="1:10">
      <c r="A348" s="136" t="s">
        <v>287</v>
      </c>
      <c r="B348" s="23"/>
      <c r="C348" s="23"/>
      <c r="D348" s="23">
        <v>0</v>
      </c>
      <c r="E348" s="23">
        <v>0</v>
      </c>
      <c r="F348" s="138">
        <v>0</v>
      </c>
    </row>
    <row r="349" spans="1:10" ht="15">
      <c r="A349" s="214" t="s">
        <v>291</v>
      </c>
      <c r="B349" s="215">
        <v>6519</v>
      </c>
      <c r="C349" s="215">
        <v>204094.67</v>
      </c>
      <c r="D349" s="43">
        <v>197575.67</v>
      </c>
      <c r="E349" s="25"/>
      <c r="F349" s="220"/>
    </row>
    <row r="350" spans="1:10" ht="15">
      <c r="A350" s="214" t="s">
        <v>292</v>
      </c>
      <c r="B350" s="215">
        <v>-330642.37</v>
      </c>
      <c r="C350" s="215">
        <v>-330642.37</v>
      </c>
      <c r="D350" s="43">
        <f t="shared" ref="D350:D364" si="3">+B350-C350</f>
        <v>0</v>
      </c>
      <c r="E350" s="25"/>
      <c r="F350" s="220"/>
    </row>
    <row r="351" spans="1:10" ht="15">
      <c r="A351" s="214" t="s">
        <v>293</v>
      </c>
      <c r="B351" s="215">
        <v>4722120.12</v>
      </c>
      <c r="C351" s="215">
        <v>4673687.79</v>
      </c>
      <c r="D351" s="43">
        <v>-48432.33</v>
      </c>
      <c r="E351" s="25"/>
      <c r="F351" s="220"/>
      <c r="H351" s="71"/>
    </row>
    <row r="352" spans="1:10" ht="15">
      <c r="A352" s="214" t="s">
        <v>294</v>
      </c>
      <c r="B352" s="215">
        <v>3102281.71</v>
      </c>
      <c r="C352" s="215">
        <v>3102281.71</v>
      </c>
      <c r="D352" s="43">
        <f t="shared" si="3"/>
        <v>0</v>
      </c>
      <c r="E352" s="25"/>
      <c r="F352" s="220"/>
      <c r="H352" s="71"/>
    </row>
    <row r="353" spans="1:8" ht="15">
      <c r="A353" s="214" t="s">
        <v>295</v>
      </c>
      <c r="B353" s="215">
        <v>668971</v>
      </c>
      <c r="C353" s="215">
        <v>668971</v>
      </c>
      <c r="D353" s="43">
        <f t="shared" si="3"/>
        <v>0</v>
      </c>
      <c r="E353" s="25"/>
      <c r="F353" s="220"/>
      <c r="H353" s="71"/>
    </row>
    <row r="354" spans="1:8" ht="15">
      <c r="A354" s="214" t="s">
        <v>296</v>
      </c>
      <c r="B354" s="215">
        <v>17545223.010000002</v>
      </c>
      <c r="C354" s="215">
        <v>17545223.010000002</v>
      </c>
      <c r="D354" s="43">
        <f t="shared" si="3"/>
        <v>0</v>
      </c>
      <c r="E354" s="25"/>
      <c r="F354" s="220"/>
      <c r="H354" s="71"/>
    </row>
    <row r="355" spans="1:8" ht="15">
      <c r="A355" s="214" t="s">
        <v>297</v>
      </c>
      <c r="B355" s="215">
        <v>52010536.229999997</v>
      </c>
      <c r="C355" s="215">
        <v>52010536.229999997</v>
      </c>
      <c r="D355" s="43">
        <f t="shared" si="3"/>
        <v>0</v>
      </c>
      <c r="E355" s="25"/>
      <c r="F355" s="220"/>
      <c r="G355" s="221"/>
      <c r="H355" s="71"/>
    </row>
    <row r="356" spans="1:8" ht="15">
      <c r="A356" s="214" t="s">
        <v>298</v>
      </c>
      <c r="B356" s="215">
        <v>1531968.83</v>
      </c>
      <c r="C356" s="215">
        <v>1531968.83</v>
      </c>
      <c r="D356" s="43">
        <f t="shared" si="3"/>
        <v>0</v>
      </c>
      <c r="E356" s="25"/>
      <c r="F356" s="220"/>
      <c r="G356" s="221"/>
      <c r="H356" s="71"/>
    </row>
    <row r="357" spans="1:8" ht="15">
      <c r="A357" s="214" t="s">
        <v>299</v>
      </c>
      <c r="B357" s="215">
        <v>8655373.8399999999</v>
      </c>
      <c r="C357" s="215">
        <v>8655373.8399999999</v>
      </c>
      <c r="D357" s="43">
        <f t="shared" si="3"/>
        <v>0</v>
      </c>
      <c r="E357" s="25"/>
      <c r="F357" s="220"/>
      <c r="G357" s="221"/>
      <c r="H357" s="71"/>
    </row>
    <row r="358" spans="1:8" ht="15">
      <c r="A358" s="214" t="s">
        <v>300</v>
      </c>
      <c r="B358" s="215">
        <v>9369826.0199999996</v>
      </c>
      <c r="C358" s="215">
        <v>9369826.0199999996</v>
      </c>
      <c r="D358" s="43">
        <f t="shared" si="3"/>
        <v>0</v>
      </c>
      <c r="E358" s="25"/>
      <c r="F358" s="220"/>
      <c r="H358" s="71"/>
    </row>
    <row r="359" spans="1:8" ht="15">
      <c r="A359" s="214" t="s">
        <v>301</v>
      </c>
      <c r="B359" s="215">
        <v>431370</v>
      </c>
      <c r="C359" s="215">
        <v>431370</v>
      </c>
      <c r="D359" s="43">
        <f t="shared" si="3"/>
        <v>0</v>
      </c>
      <c r="E359" s="25"/>
      <c r="F359" s="220"/>
      <c r="H359" s="71"/>
    </row>
    <row r="360" spans="1:8" ht="15">
      <c r="A360" s="214"/>
      <c r="B360" s="215"/>
      <c r="C360" s="215"/>
      <c r="D360" s="43"/>
      <c r="E360" s="25"/>
      <c r="F360" s="220"/>
      <c r="H360" s="71"/>
    </row>
    <row r="361" spans="1:8" ht="15">
      <c r="A361" s="214"/>
      <c r="B361" s="215"/>
      <c r="C361" s="215"/>
      <c r="D361" s="43"/>
      <c r="E361" s="25"/>
      <c r="F361" s="220"/>
      <c r="H361" s="71"/>
    </row>
    <row r="362" spans="1:8" ht="15">
      <c r="A362" s="214" t="s">
        <v>302</v>
      </c>
      <c r="B362" s="215">
        <v>2808209.82</v>
      </c>
      <c r="C362" s="215">
        <v>2808209.82</v>
      </c>
      <c r="D362" s="43">
        <f t="shared" si="3"/>
        <v>0</v>
      </c>
      <c r="E362" s="25"/>
      <c r="F362" s="220"/>
      <c r="H362" s="71"/>
    </row>
    <row r="363" spans="1:8" ht="15">
      <c r="A363" s="214" t="s">
        <v>303</v>
      </c>
      <c r="B363" s="215">
        <v>8893889.0399999991</v>
      </c>
      <c r="C363" s="215">
        <v>8893889.0399999991</v>
      </c>
      <c r="D363" s="43">
        <f t="shared" si="3"/>
        <v>0</v>
      </c>
      <c r="E363" s="25"/>
      <c r="F363" s="220"/>
      <c r="H363" s="71"/>
    </row>
    <row r="364" spans="1:8" ht="15">
      <c r="A364" s="214" t="s">
        <v>304</v>
      </c>
      <c r="B364" s="215">
        <v>765985.47</v>
      </c>
      <c r="C364" s="215">
        <v>765985.47</v>
      </c>
      <c r="D364" s="43">
        <f t="shared" si="3"/>
        <v>0</v>
      </c>
      <c r="E364" s="25"/>
      <c r="F364" s="220"/>
      <c r="H364" s="71"/>
    </row>
    <row r="365" spans="1:8">
      <c r="A365" s="20" t="s">
        <v>19</v>
      </c>
      <c r="B365" s="46">
        <f>SUM(B349:B364)</f>
        <v>110181631.72</v>
      </c>
      <c r="C365" s="46">
        <f>SUM(C349:C364)</f>
        <v>110330775.05999997</v>
      </c>
      <c r="D365" s="46">
        <f>SUM(D349:D364)</f>
        <v>149143.34000000003</v>
      </c>
      <c r="E365" s="73"/>
      <c r="F365" s="73"/>
    </row>
    <row r="366" spans="1:8" ht="27" customHeight="1">
      <c r="A366" s="222"/>
      <c r="B366" s="222"/>
      <c r="C366" s="222"/>
      <c r="D366" s="222"/>
      <c r="E366" s="222"/>
      <c r="F366" s="223"/>
      <c r="G366" s="223"/>
      <c r="H366" s="223"/>
    </row>
    <row r="367" spans="1:8">
      <c r="A367" s="204" t="s">
        <v>305</v>
      </c>
      <c r="B367" s="205" t="s">
        <v>97</v>
      </c>
      <c r="C367" s="21" t="s">
        <v>98</v>
      </c>
      <c r="D367" s="21" t="s">
        <v>290</v>
      </c>
      <c r="E367" s="224" t="s">
        <v>180</v>
      </c>
      <c r="F367" s="223"/>
      <c r="G367" s="223"/>
      <c r="H367" s="223"/>
    </row>
    <row r="368" spans="1:8">
      <c r="A368" s="136" t="s">
        <v>306</v>
      </c>
      <c r="B368" s="42"/>
      <c r="C368" s="42"/>
      <c r="D368" s="23"/>
      <c r="E368" s="23"/>
    </row>
    <row r="369" spans="1:5" ht="15">
      <c r="A369" s="214" t="s">
        <v>307</v>
      </c>
      <c r="B369" s="215">
        <v>846504.34</v>
      </c>
      <c r="C369" s="215">
        <v>-10345381.369999999</v>
      </c>
      <c r="D369" s="25">
        <f>+B369-C369</f>
        <v>11191885.709999999</v>
      </c>
      <c r="E369" s="25"/>
    </row>
    <row r="370" spans="1:5" ht="15">
      <c r="A370" s="214" t="s">
        <v>308</v>
      </c>
      <c r="B370" s="215">
        <v>-1522.74</v>
      </c>
      <c r="C370" s="215">
        <v>-1522.74</v>
      </c>
      <c r="D370" s="25">
        <f t="shared" ref="D370:D389" si="4">+B370-C370</f>
        <v>0</v>
      </c>
      <c r="E370" s="25"/>
    </row>
    <row r="371" spans="1:5" ht="15">
      <c r="A371" s="214" t="s">
        <v>309</v>
      </c>
      <c r="B371" s="215">
        <v>-736708.49</v>
      </c>
      <c r="C371" s="215">
        <v>-736708.49</v>
      </c>
      <c r="D371" s="25">
        <f t="shared" si="4"/>
        <v>0</v>
      </c>
      <c r="E371" s="25"/>
    </row>
    <row r="372" spans="1:5" ht="15">
      <c r="A372" s="214" t="s">
        <v>310</v>
      </c>
      <c r="B372" s="215">
        <v>844314.63</v>
      </c>
      <c r="C372" s="215">
        <v>844314.63</v>
      </c>
      <c r="D372" s="25">
        <f t="shared" si="4"/>
        <v>0</v>
      </c>
      <c r="E372" s="25"/>
    </row>
    <row r="373" spans="1:5" ht="15">
      <c r="A373" s="214" t="s">
        <v>311</v>
      </c>
      <c r="B373" s="215">
        <v>3592318.2</v>
      </c>
      <c r="C373" s="215">
        <v>3592318.2</v>
      </c>
      <c r="D373" s="25">
        <f t="shared" si="4"/>
        <v>0</v>
      </c>
      <c r="E373" s="25"/>
    </row>
    <row r="374" spans="1:5" ht="15">
      <c r="A374" s="214" t="s">
        <v>312</v>
      </c>
      <c r="B374" s="215">
        <v>2665338.4300000002</v>
      </c>
      <c r="C374" s="215">
        <v>2665338.4300000002</v>
      </c>
      <c r="D374" s="25">
        <f t="shared" si="4"/>
        <v>0</v>
      </c>
      <c r="E374" s="25"/>
    </row>
    <row r="375" spans="1:5" ht="15">
      <c r="A375" s="214" t="s">
        <v>313</v>
      </c>
      <c r="B375" s="215">
        <v>20168064.399999999</v>
      </c>
      <c r="C375" s="215">
        <v>20168064.399999999</v>
      </c>
      <c r="D375" s="25">
        <f t="shared" si="4"/>
        <v>0</v>
      </c>
      <c r="E375" s="25"/>
    </row>
    <row r="376" spans="1:5" ht="15">
      <c r="A376" s="214" t="s">
        <v>314</v>
      </c>
      <c r="B376" s="215">
        <v>5106714.74</v>
      </c>
      <c r="C376" s="215">
        <v>5106714.74</v>
      </c>
      <c r="D376" s="25">
        <f t="shared" si="4"/>
        <v>0</v>
      </c>
      <c r="E376" s="25"/>
    </row>
    <row r="377" spans="1:5" ht="15">
      <c r="A377" s="214" t="s">
        <v>315</v>
      </c>
      <c r="B377" s="215">
        <v>5258532.54</v>
      </c>
      <c r="C377" s="215">
        <v>5258532.54</v>
      </c>
      <c r="D377" s="25">
        <f t="shared" si="4"/>
        <v>0</v>
      </c>
      <c r="E377" s="25"/>
    </row>
    <row r="378" spans="1:5" ht="15">
      <c r="A378" s="214" t="s">
        <v>316</v>
      </c>
      <c r="B378" s="215">
        <v>3478126.81</v>
      </c>
      <c r="C378" s="215">
        <v>3696298.95</v>
      </c>
      <c r="D378" s="25">
        <f t="shared" si="4"/>
        <v>-218172.14000000013</v>
      </c>
      <c r="E378" s="25"/>
    </row>
    <row r="379" spans="1:5" ht="15">
      <c r="A379" s="214" t="s">
        <v>317</v>
      </c>
      <c r="B379" s="215">
        <v>0</v>
      </c>
      <c r="C379" s="215">
        <v>8217970.9900000002</v>
      </c>
      <c r="D379" s="25">
        <f t="shared" si="4"/>
        <v>-8217970.9900000002</v>
      </c>
      <c r="E379" s="25"/>
    </row>
    <row r="380" spans="1:5" ht="15">
      <c r="A380" s="214" t="s">
        <v>318</v>
      </c>
      <c r="B380" s="215">
        <v>-949035.13</v>
      </c>
      <c r="C380" s="215">
        <v>-949035.13</v>
      </c>
      <c r="D380" s="25">
        <f t="shared" si="4"/>
        <v>0</v>
      </c>
      <c r="E380" s="25"/>
    </row>
    <row r="381" spans="1:5" ht="15">
      <c r="A381" s="214" t="s">
        <v>319</v>
      </c>
      <c r="B381" s="215">
        <v>-9615646.8300000001</v>
      </c>
      <c r="C381" s="215">
        <v>-9615646.8300000001</v>
      </c>
      <c r="D381" s="25">
        <f t="shared" si="4"/>
        <v>0</v>
      </c>
      <c r="E381" s="25"/>
    </row>
    <row r="382" spans="1:5" ht="15">
      <c r="A382" s="214" t="s">
        <v>320</v>
      </c>
      <c r="B382" s="215">
        <v>-1291458</v>
      </c>
      <c r="C382" s="215">
        <v>-1291458</v>
      </c>
      <c r="D382" s="25">
        <f t="shared" si="4"/>
        <v>0</v>
      </c>
      <c r="E382" s="25"/>
    </row>
    <row r="383" spans="1:5" ht="15">
      <c r="A383" s="214" t="s">
        <v>321</v>
      </c>
      <c r="B383" s="215">
        <v>-17858711.449999999</v>
      </c>
      <c r="C383" s="215">
        <v>-17858711.449999999</v>
      </c>
      <c r="D383" s="25">
        <f t="shared" si="4"/>
        <v>0</v>
      </c>
      <c r="E383" s="25"/>
    </row>
    <row r="384" spans="1:5" ht="15">
      <c r="A384" s="214" t="s">
        <v>322</v>
      </c>
      <c r="B384" s="215">
        <v>-192678.52</v>
      </c>
      <c r="C384" s="215">
        <v>-192678.52</v>
      </c>
      <c r="D384" s="25">
        <f t="shared" si="4"/>
        <v>0</v>
      </c>
      <c r="E384" s="25"/>
    </row>
    <row r="385" spans="1:6" ht="15">
      <c r="A385" s="214" t="s">
        <v>323</v>
      </c>
      <c r="B385" s="215">
        <v>-547577</v>
      </c>
      <c r="C385" s="215">
        <v>-547577</v>
      </c>
      <c r="D385" s="25">
        <f t="shared" si="4"/>
        <v>0</v>
      </c>
      <c r="E385" s="25"/>
    </row>
    <row r="386" spans="1:6" ht="15">
      <c r="A386" s="214" t="s">
        <v>324</v>
      </c>
      <c r="B386" s="215">
        <v>0</v>
      </c>
      <c r="C386" s="215">
        <v>-78200</v>
      </c>
      <c r="D386" s="25">
        <f t="shared" si="4"/>
        <v>78200</v>
      </c>
      <c r="E386" s="25"/>
    </row>
    <row r="387" spans="1:6" ht="15">
      <c r="A387" s="214" t="s">
        <v>325</v>
      </c>
      <c r="B387" s="215">
        <v>0</v>
      </c>
      <c r="C387" s="215">
        <v>-1555929.19</v>
      </c>
      <c r="D387" s="25">
        <f t="shared" si="4"/>
        <v>1555929.19</v>
      </c>
      <c r="E387" s="25"/>
    </row>
    <row r="388" spans="1:6" ht="15">
      <c r="A388" s="214" t="s">
        <v>326</v>
      </c>
      <c r="B388" s="215">
        <v>0</v>
      </c>
      <c r="C388" s="215">
        <v>-326879.44</v>
      </c>
      <c r="D388" s="25">
        <f t="shared" si="4"/>
        <v>326879.44</v>
      </c>
      <c r="E388" s="25"/>
    </row>
    <row r="389" spans="1:6">
      <c r="A389" s="32"/>
      <c r="B389" s="43"/>
      <c r="C389" s="43"/>
      <c r="D389" s="25">
        <f t="shared" si="4"/>
        <v>0</v>
      </c>
      <c r="E389" s="31"/>
    </row>
    <row r="390" spans="1:6">
      <c r="A390" s="20" t="s">
        <v>19</v>
      </c>
      <c r="B390" s="173">
        <f>SUM(B369:B389)</f>
        <v>10766575.93</v>
      </c>
      <c r="C390" s="173">
        <f>SUM(C369:C389)</f>
        <v>6049824.7200000016</v>
      </c>
      <c r="D390" s="173">
        <f>SUM(D369:D389)</f>
        <v>4716751.2099999981</v>
      </c>
      <c r="E390" s="160"/>
    </row>
    <row r="392" spans="1:6">
      <c r="A392" s="14" t="s">
        <v>327</v>
      </c>
      <c r="B392" s="160"/>
      <c r="C392" s="160"/>
      <c r="D392" s="160"/>
    </row>
    <row r="393" spans="1:6" ht="6" customHeight="1"/>
    <row r="394" spans="1:6">
      <c r="A394" s="204" t="s">
        <v>328</v>
      </c>
      <c r="B394" s="205" t="s">
        <v>97</v>
      </c>
      <c r="C394" s="21" t="s">
        <v>98</v>
      </c>
      <c r="D394" s="21" t="s">
        <v>99</v>
      </c>
    </row>
    <row r="395" spans="1:6" ht="15">
      <c r="A395" s="214" t="s">
        <v>329</v>
      </c>
      <c r="B395" s="215">
        <v>1373334.02</v>
      </c>
      <c r="C395" s="215">
        <v>10180.74</v>
      </c>
      <c r="D395" s="215">
        <v>-1363153.28</v>
      </c>
      <c r="F395" s="69"/>
    </row>
    <row r="396" spans="1:6" ht="15">
      <c r="A396" s="214" t="s">
        <v>330</v>
      </c>
      <c r="B396" s="215">
        <v>61626.94</v>
      </c>
      <c r="C396" s="215">
        <v>61626.94</v>
      </c>
      <c r="D396" s="215"/>
      <c r="F396" s="69"/>
    </row>
    <row r="397" spans="1:6" ht="15">
      <c r="A397" s="214" t="s">
        <v>331</v>
      </c>
      <c r="B397" s="215">
        <v>215039.05</v>
      </c>
      <c r="C397" s="215">
        <v>215039.05</v>
      </c>
      <c r="D397" s="215"/>
      <c r="E397" s="71"/>
      <c r="F397" s="69"/>
    </row>
    <row r="398" spans="1:6" ht="15">
      <c r="A398" s="214" t="s">
        <v>332</v>
      </c>
      <c r="B398" s="215">
        <v>3265917.57</v>
      </c>
      <c r="C398" s="215">
        <v>2944150.38</v>
      </c>
      <c r="D398" s="215">
        <v>-321767.19</v>
      </c>
      <c r="E398" s="71"/>
      <c r="F398" s="69"/>
    </row>
    <row r="399" spans="1:6" ht="15">
      <c r="A399" s="214" t="s">
        <v>333</v>
      </c>
      <c r="B399" s="215">
        <v>8701.42</v>
      </c>
      <c r="C399" s="215">
        <v>8701.42</v>
      </c>
      <c r="D399" s="215"/>
      <c r="F399" s="69"/>
    </row>
    <row r="400" spans="1:6" ht="15">
      <c r="A400" s="214" t="s">
        <v>334</v>
      </c>
      <c r="B400" s="215">
        <v>641754.30000000005</v>
      </c>
      <c r="C400" s="215">
        <v>641803.35</v>
      </c>
      <c r="D400" s="215">
        <v>49.05</v>
      </c>
      <c r="F400" s="69"/>
    </row>
    <row r="401" spans="1:6" ht="15">
      <c r="A401" s="214" t="s">
        <v>335</v>
      </c>
      <c r="B401" s="215">
        <v>297.25</v>
      </c>
      <c r="C401" s="215">
        <v>417168.29</v>
      </c>
      <c r="D401" s="215">
        <v>416871.04</v>
      </c>
      <c r="F401" s="69"/>
    </row>
    <row r="402" spans="1:6" ht="15">
      <c r="A402" s="214" t="s">
        <v>336</v>
      </c>
      <c r="B402" s="215">
        <v>157117.14000000001</v>
      </c>
      <c r="C402" s="215">
        <v>157129.13</v>
      </c>
      <c r="D402" s="215">
        <v>11.99</v>
      </c>
      <c r="F402" s="69"/>
    </row>
    <row r="403" spans="1:6" ht="15">
      <c r="A403" s="214" t="s">
        <v>337</v>
      </c>
      <c r="B403" s="215">
        <v>173120.56</v>
      </c>
      <c r="C403" s="215">
        <v>173120.56</v>
      </c>
      <c r="D403" s="215"/>
      <c r="F403" s="69"/>
    </row>
    <row r="404" spans="1:6" ht="15">
      <c r="A404" s="214" t="s">
        <v>338</v>
      </c>
      <c r="B404" s="215">
        <v>2.2599999999999998</v>
      </c>
      <c r="C404" s="215">
        <v>2.2599999999999998</v>
      </c>
      <c r="D404" s="215"/>
      <c r="F404" s="69"/>
    </row>
    <row r="405" spans="1:6" ht="15">
      <c r="A405" s="214" t="s">
        <v>339</v>
      </c>
      <c r="B405" s="215">
        <v>3349.46</v>
      </c>
      <c r="C405" s="215">
        <v>3349.46</v>
      </c>
      <c r="D405" s="215"/>
      <c r="F405" s="69"/>
    </row>
    <row r="406" spans="1:6" ht="15">
      <c r="A406" s="214" t="s">
        <v>340</v>
      </c>
      <c r="B406" s="215">
        <v>37669</v>
      </c>
      <c r="C406" s="215">
        <v>37669</v>
      </c>
      <c r="D406" s="215"/>
      <c r="F406" s="69"/>
    </row>
    <row r="407" spans="1:6" ht="15">
      <c r="A407" s="214" t="s">
        <v>341</v>
      </c>
      <c r="B407" s="215">
        <v>242388.24</v>
      </c>
      <c r="C407" s="215">
        <v>241823.78</v>
      </c>
      <c r="D407" s="215">
        <v>-564.46</v>
      </c>
      <c r="F407" s="69"/>
    </row>
    <row r="408" spans="1:6" ht="15">
      <c r="A408" s="214" t="s">
        <v>342</v>
      </c>
      <c r="B408" s="215">
        <v>122163.02</v>
      </c>
      <c r="C408" s="215">
        <v>960622.67</v>
      </c>
      <c r="D408" s="215">
        <v>838459.65</v>
      </c>
      <c r="F408" s="69"/>
    </row>
    <row r="409" spans="1:6" ht="15">
      <c r="A409" s="214" t="s">
        <v>343</v>
      </c>
      <c r="B409" s="215">
        <v>20242</v>
      </c>
      <c r="C409" s="215">
        <v>20242</v>
      </c>
      <c r="D409" s="215"/>
      <c r="F409" s="69"/>
    </row>
    <row r="410" spans="1:6" ht="15">
      <c r="A410" s="214" t="s">
        <v>344</v>
      </c>
      <c r="B410" s="215">
        <v>3835272.35</v>
      </c>
      <c r="C410" s="215">
        <v>20.39</v>
      </c>
      <c r="D410" s="215">
        <v>-3835251.96</v>
      </c>
      <c r="F410" s="69"/>
    </row>
    <row r="411" spans="1:6" ht="15">
      <c r="A411" s="214" t="s">
        <v>345</v>
      </c>
      <c r="B411" s="215">
        <v>8681</v>
      </c>
      <c r="C411" s="215">
        <v>8681</v>
      </c>
      <c r="D411" s="215"/>
      <c r="F411" s="69"/>
    </row>
    <row r="412" spans="1:6" ht="15">
      <c r="A412" s="214" t="s">
        <v>346</v>
      </c>
      <c r="B412" s="215">
        <v>25780</v>
      </c>
      <c r="C412" s="215">
        <v>25780</v>
      </c>
      <c r="D412" s="215"/>
      <c r="F412" s="69"/>
    </row>
    <row r="413" spans="1:6" ht="15">
      <c r="A413" s="214" t="s">
        <v>347</v>
      </c>
      <c r="B413" s="215">
        <v>3623.57</v>
      </c>
      <c r="C413" s="215">
        <v>3623.84</v>
      </c>
      <c r="D413" s="215">
        <v>0.27</v>
      </c>
      <c r="F413" s="69"/>
    </row>
    <row r="414" spans="1:6" ht="15">
      <c r="A414" s="214" t="s">
        <v>348</v>
      </c>
      <c r="B414" s="215">
        <v>362322.68</v>
      </c>
      <c r="C414" s="215">
        <v>249.39</v>
      </c>
      <c r="D414" s="215">
        <v>-362073.29</v>
      </c>
      <c r="E414" s="71"/>
      <c r="F414" s="69"/>
    </row>
    <row r="415" spans="1:6" ht="15">
      <c r="A415" s="214" t="s">
        <v>349</v>
      </c>
      <c r="B415" s="215">
        <v>288519.15999999997</v>
      </c>
      <c r="C415" s="215">
        <v>19366.759999999998</v>
      </c>
      <c r="D415" s="215">
        <v>-269152.40000000002</v>
      </c>
      <c r="E415" s="71"/>
      <c r="F415" s="69"/>
    </row>
    <row r="416" spans="1:6" ht="15">
      <c r="A416" s="214" t="s">
        <v>350</v>
      </c>
      <c r="B416" s="215">
        <v>831336.79</v>
      </c>
      <c r="C416" s="215">
        <v>39472.32</v>
      </c>
      <c r="D416" s="215">
        <v>-791864.47</v>
      </c>
      <c r="E416" s="71"/>
      <c r="F416" s="69"/>
    </row>
    <row r="417" spans="1:6" ht="15">
      <c r="A417" s="214" t="s">
        <v>351</v>
      </c>
      <c r="B417" s="215">
        <v>2520300.48</v>
      </c>
      <c r="C417" s="215"/>
      <c r="D417" s="215">
        <v>-2520300.48</v>
      </c>
      <c r="E417" s="71"/>
      <c r="F417" s="69"/>
    </row>
    <row r="418" spans="1:6" ht="15">
      <c r="A418" s="214" t="s">
        <v>352</v>
      </c>
      <c r="B418" s="215">
        <v>369207.52</v>
      </c>
      <c r="C418" s="215">
        <v>289138.83</v>
      </c>
      <c r="D418" s="215">
        <v>-80068.69</v>
      </c>
      <c r="E418" s="71"/>
      <c r="F418" s="69"/>
    </row>
    <row r="419" spans="1:6" ht="15">
      <c r="A419" s="214" t="s">
        <v>353</v>
      </c>
      <c r="B419" s="215">
        <v>483971</v>
      </c>
      <c r="C419" s="215">
        <v>110368.46</v>
      </c>
      <c r="D419" s="215">
        <v>-373602.54</v>
      </c>
      <c r="E419" s="71"/>
      <c r="F419" s="69"/>
    </row>
    <row r="420" spans="1:6" ht="15">
      <c r="A420" s="214" t="s">
        <v>354</v>
      </c>
      <c r="B420" s="215"/>
      <c r="C420" s="215">
        <v>4947617.5199999996</v>
      </c>
      <c r="D420" s="215">
        <v>4947617.5199999996</v>
      </c>
      <c r="E420" s="71"/>
      <c r="F420" s="69"/>
    </row>
    <row r="421" spans="1:6" ht="15">
      <c r="A421" s="214" t="s">
        <v>355</v>
      </c>
      <c r="B421" s="215"/>
      <c r="C421" s="215">
        <v>4271522.6399999997</v>
      </c>
      <c r="D421" s="215">
        <v>4271522.6399999997</v>
      </c>
      <c r="E421" s="71"/>
      <c r="F421" s="69"/>
    </row>
    <row r="422" spans="1:6" ht="15">
      <c r="A422" s="214" t="s">
        <v>356</v>
      </c>
      <c r="B422" s="215"/>
      <c r="C422" s="215">
        <v>60480.29</v>
      </c>
      <c r="D422" s="215">
        <v>60480.29</v>
      </c>
      <c r="E422" s="71"/>
      <c r="F422" s="69"/>
    </row>
    <row r="423" spans="1:6" ht="15">
      <c r="A423" s="214" t="s">
        <v>357</v>
      </c>
      <c r="B423" s="215"/>
      <c r="C423" s="215">
        <v>602499.97</v>
      </c>
      <c r="D423" s="215">
        <v>602499.97</v>
      </c>
      <c r="E423" s="71"/>
      <c r="F423" s="69"/>
    </row>
    <row r="424" spans="1:6" ht="15">
      <c r="A424" s="214" t="s">
        <v>358</v>
      </c>
      <c r="B424" s="215"/>
      <c r="C424" s="215">
        <v>134004.04</v>
      </c>
      <c r="D424" s="215">
        <v>134004.04</v>
      </c>
      <c r="E424" s="71"/>
      <c r="F424" s="69"/>
    </row>
    <row r="425" spans="1:6" ht="15">
      <c r="A425" s="214" t="s">
        <v>359</v>
      </c>
      <c r="B425" s="215"/>
      <c r="C425" s="215">
        <v>900001.25</v>
      </c>
      <c r="D425" s="215">
        <v>900001.25</v>
      </c>
      <c r="E425" s="71"/>
      <c r="F425" s="69"/>
    </row>
    <row r="426" spans="1:6" ht="15">
      <c r="A426" s="214" t="s">
        <v>360</v>
      </c>
      <c r="B426" s="215">
        <v>366531.97</v>
      </c>
      <c r="C426" s="215">
        <v>431195.75</v>
      </c>
      <c r="D426" s="215">
        <v>64663.78</v>
      </c>
      <c r="E426" s="71"/>
      <c r="F426" s="69"/>
    </row>
    <row r="427" spans="1:6" ht="15">
      <c r="A427" s="214" t="s">
        <v>361</v>
      </c>
      <c r="B427" s="225">
        <v>21692.94</v>
      </c>
      <c r="C427" s="215"/>
      <c r="D427" s="215">
        <v>-21692.94</v>
      </c>
      <c r="E427" s="71"/>
      <c r="F427" s="69"/>
    </row>
    <row r="428" spans="1:6" ht="15">
      <c r="A428" s="214" t="s">
        <v>362</v>
      </c>
      <c r="B428" s="225">
        <v>1007647.79</v>
      </c>
      <c r="C428" s="215">
        <v>643605.79</v>
      </c>
      <c r="D428" s="215">
        <v>-364042</v>
      </c>
      <c r="E428" s="71"/>
      <c r="F428" s="69"/>
    </row>
    <row r="429" spans="1:6">
      <c r="A429" s="20" t="s">
        <v>19</v>
      </c>
      <c r="B429" s="173">
        <f>SUM(B395:B428)</f>
        <v>16447609.479999997</v>
      </c>
      <c r="C429" s="173">
        <f>SUM(C395:C428)</f>
        <v>18380257.269999996</v>
      </c>
      <c r="D429" s="173">
        <f>SUM(D395:D428)</f>
        <v>1932647.7899999972</v>
      </c>
    </row>
    <row r="430" spans="1:6" ht="24" customHeight="1"/>
    <row r="431" spans="1:6">
      <c r="A431" s="226" t="s">
        <v>363</v>
      </c>
      <c r="B431" s="205" t="s">
        <v>99</v>
      </c>
      <c r="C431" s="84" t="s">
        <v>364</v>
      </c>
      <c r="D431" s="11"/>
    </row>
    <row r="432" spans="1:6">
      <c r="A432" s="227"/>
      <c r="B432" s="228"/>
      <c r="C432" s="229"/>
    </row>
    <row r="433" spans="1:19" s="11" customFormat="1">
      <c r="A433" s="149"/>
      <c r="B433" s="38"/>
      <c r="C433" s="230"/>
      <c r="N433" s="3"/>
      <c r="O433" s="3"/>
      <c r="P433" s="3"/>
      <c r="Q433" s="3"/>
      <c r="R433" s="3"/>
      <c r="S433" s="3"/>
    </row>
    <row r="434" spans="1:19">
      <c r="A434" s="153" t="s">
        <v>365</v>
      </c>
      <c r="B434" s="231">
        <f>SUM(B432:B433)</f>
        <v>0</v>
      </c>
      <c r="C434" s="230"/>
      <c r="D434" s="143"/>
    </row>
    <row r="435" spans="1:19">
      <c r="A435" s="153"/>
      <c r="B435" s="231"/>
      <c r="C435" s="230"/>
      <c r="D435" s="143"/>
    </row>
    <row r="436" spans="1:19" ht="15">
      <c r="A436" s="214" t="s">
        <v>366</v>
      </c>
      <c r="B436" s="215">
        <v>1514498.43</v>
      </c>
      <c r="C436" s="230">
        <f>B436/B440</f>
        <v>0.85594421830896594</v>
      </c>
      <c r="D436" s="143"/>
    </row>
    <row r="437" spans="1:19" ht="15">
      <c r="A437" s="214" t="s">
        <v>367</v>
      </c>
      <c r="B437" s="215">
        <v>66369</v>
      </c>
      <c r="C437" s="230">
        <f>B437/B440</f>
        <v>3.7509554780421769E-2</v>
      </c>
      <c r="D437" s="143"/>
    </row>
    <row r="438" spans="1:19" ht="15">
      <c r="A438" s="214" t="s">
        <v>368</v>
      </c>
      <c r="B438" s="215">
        <v>188521.74</v>
      </c>
      <c r="C438" s="232"/>
      <c r="D438" s="143"/>
      <c r="F438" s="69"/>
    </row>
    <row r="439" spans="1:19">
      <c r="A439" s="233" t="s">
        <v>369</v>
      </c>
      <c r="B439" s="158">
        <f>SUM(B436:B438)</f>
        <v>1769389.17</v>
      </c>
      <c r="C439" s="234"/>
      <c r="D439" s="143"/>
    </row>
    <row r="440" spans="1:19">
      <c r="A440" s="20" t="s">
        <v>19</v>
      </c>
      <c r="B440" s="46">
        <f>+B439</f>
        <v>1769389.17</v>
      </c>
      <c r="D440" s="11"/>
      <c r="F440" s="35"/>
    </row>
    <row r="441" spans="1:19">
      <c r="F441" s="11"/>
    </row>
    <row r="442" spans="1:19">
      <c r="A442" s="14"/>
      <c r="E442" s="11"/>
      <c r="F442" s="11"/>
    </row>
    <row r="443" spans="1:19">
      <c r="A443" s="14" t="s">
        <v>370</v>
      </c>
      <c r="E443" s="11"/>
      <c r="F443" s="11"/>
    </row>
    <row r="444" spans="1:19">
      <c r="A444" s="14" t="s">
        <v>371</v>
      </c>
      <c r="B444" s="235"/>
      <c r="C444" s="235"/>
      <c r="D444" s="235"/>
      <c r="E444" s="11"/>
      <c r="F444" s="11"/>
    </row>
    <row r="445" spans="1:19">
      <c r="A445" s="236"/>
      <c r="B445" s="236"/>
      <c r="C445" s="236"/>
      <c r="D445" s="236"/>
      <c r="E445" s="11"/>
      <c r="F445" s="11"/>
    </row>
    <row r="446" spans="1:19">
      <c r="A446" s="237" t="s">
        <v>372</v>
      </c>
      <c r="B446" s="238"/>
      <c r="C446" s="238"/>
      <c r="D446" s="239"/>
      <c r="E446" s="11"/>
      <c r="F446" s="11"/>
    </row>
    <row r="447" spans="1:19">
      <c r="A447" s="240" t="s">
        <v>373</v>
      </c>
      <c r="B447" s="241"/>
      <c r="C447" s="241"/>
      <c r="D447" s="242"/>
      <c r="E447" s="11"/>
      <c r="F447" s="11"/>
    </row>
    <row r="448" spans="1:19">
      <c r="A448" s="243" t="s">
        <v>374</v>
      </c>
      <c r="B448" s="244"/>
      <c r="C448" s="244"/>
      <c r="D448" s="245"/>
      <c r="E448" s="11"/>
      <c r="F448" s="11"/>
    </row>
    <row r="449" spans="1:14" ht="15">
      <c r="A449" s="246" t="s">
        <v>375</v>
      </c>
      <c r="B449" s="247"/>
      <c r="D449" s="248">
        <v>52688818.759999998</v>
      </c>
      <c r="E449" s="11"/>
      <c r="F449"/>
      <c r="G449"/>
      <c r="H449"/>
      <c r="I449"/>
      <c r="J449"/>
      <c r="K449"/>
      <c r="L449"/>
      <c r="M449"/>
    </row>
    <row r="450" spans="1:14" ht="15">
      <c r="A450" s="249"/>
      <c r="B450" s="249"/>
      <c r="C450" s="11"/>
      <c r="E450" s="11"/>
      <c r="F450"/>
      <c r="G450"/>
      <c r="H450"/>
      <c r="I450"/>
      <c r="J450"/>
      <c r="K450"/>
      <c r="L450"/>
      <c r="M450"/>
    </row>
    <row r="451" spans="1:14" ht="15">
      <c r="A451" s="250" t="s">
        <v>376</v>
      </c>
      <c r="B451" s="251"/>
      <c r="C451" s="252"/>
      <c r="D451" s="253">
        <f>SUM(C451:C456)</f>
        <v>0</v>
      </c>
      <c r="E451" s="11"/>
      <c r="F451"/>
      <c r="G451"/>
      <c r="H451"/>
      <c r="I451"/>
      <c r="J451"/>
      <c r="K451"/>
      <c r="L451"/>
      <c r="M451"/>
    </row>
    <row r="452" spans="1:14" ht="12" customHeight="1">
      <c r="A452" s="254" t="s">
        <v>377</v>
      </c>
      <c r="B452" s="255"/>
      <c r="C452" s="256">
        <v>0</v>
      </c>
      <c r="D452" s="257"/>
      <c r="E452" s="11"/>
      <c r="F452"/>
      <c r="G452"/>
      <c r="H452"/>
      <c r="I452"/>
      <c r="J452"/>
      <c r="K452"/>
      <c r="L452"/>
      <c r="M452"/>
    </row>
    <row r="453" spans="1:14" ht="15">
      <c r="A453" s="254" t="s">
        <v>378</v>
      </c>
      <c r="B453" s="255"/>
      <c r="C453" s="256">
        <v>0</v>
      </c>
      <c r="D453" s="257"/>
      <c r="E453" s="11"/>
      <c r="F453"/>
      <c r="G453"/>
      <c r="H453"/>
      <c r="I453"/>
      <c r="J453"/>
      <c r="K453"/>
      <c r="L453"/>
      <c r="M453"/>
      <c r="N453"/>
    </row>
    <row r="454" spans="1:14" ht="15">
      <c r="A454" s="254" t="s">
        <v>379</v>
      </c>
      <c r="B454" s="255"/>
      <c r="C454" s="256">
        <v>0</v>
      </c>
      <c r="D454" s="257"/>
      <c r="E454" s="11"/>
      <c r="F454"/>
      <c r="G454"/>
      <c r="H454"/>
      <c r="I454"/>
      <c r="J454"/>
      <c r="K454"/>
      <c r="L454"/>
      <c r="M454"/>
      <c r="N454"/>
    </row>
    <row r="455" spans="1:14" ht="15">
      <c r="A455" s="254" t="s">
        <v>380</v>
      </c>
      <c r="B455" s="255"/>
      <c r="C455" s="256">
        <v>0</v>
      </c>
      <c r="D455" s="257"/>
      <c r="E455" s="11"/>
      <c r="F455"/>
      <c r="G455"/>
      <c r="H455"/>
      <c r="I455"/>
      <c r="J455"/>
      <c r="K455"/>
      <c r="L455"/>
      <c r="M455"/>
      <c r="N455"/>
    </row>
    <row r="456" spans="1:14" ht="15">
      <c r="A456" s="254" t="s">
        <v>381</v>
      </c>
      <c r="B456" s="255"/>
      <c r="C456" s="256"/>
      <c r="D456" s="257"/>
      <c r="E456" s="34"/>
      <c r="F456"/>
      <c r="G456"/>
      <c r="H456"/>
      <c r="I456"/>
      <c r="J456"/>
      <c r="K456"/>
      <c r="L456"/>
      <c r="M456"/>
      <c r="N456"/>
    </row>
    <row r="457" spans="1:14" ht="15">
      <c r="A457" s="249"/>
      <c r="B457" s="249"/>
      <c r="C457" s="11"/>
      <c r="E457" s="11"/>
      <c r="F457"/>
      <c r="G457"/>
      <c r="H457"/>
      <c r="I457"/>
      <c r="J457"/>
      <c r="K457"/>
      <c r="L457"/>
      <c r="M457"/>
      <c r="N457"/>
    </row>
    <row r="458" spans="1:14" ht="15">
      <c r="A458" s="250" t="s">
        <v>382</v>
      </c>
      <c r="B458" s="251"/>
      <c r="C458" s="252"/>
      <c r="D458" s="253">
        <f>SUM(C458:C462)</f>
        <v>0</v>
      </c>
      <c r="E458" s="11"/>
      <c r="F458"/>
      <c r="G458"/>
      <c r="H458"/>
      <c r="I458"/>
      <c r="J458"/>
      <c r="K458"/>
      <c r="L458"/>
      <c r="M458"/>
      <c r="N458"/>
    </row>
    <row r="459" spans="1:14" ht="15">
      <c r="A459" s="254" t="s">
        <v>383</v>
      </c>
      <c r="B459" s="255"/>
      <c r="C459" s="256">
        <v>0</v>
      </c>
      <c r="D459" s="257"/>
      <c r="E459" s="11"/>
      <c r="F459"/>
      <c r="G459"/>
      <c r="H459"/>
      <c r="I459"/>
      <c r="J459"/>
      <c r="K459"/>
      <c r="L459"/>
      <c r="M459"/>
      <c r="N459"/>
    </row>
    <row r="460" spans="1:14" ht="15">
      <c r="A460" s="254" t="s">
        <v>384</v>
      </c>
      <c r="B460" s="255"/>
      <c r="C460" s="256">
        <v>0</v>
      </c>
      <c r="D460" s="257"/>
      <c r="E460" s="11"/>
      <c r="F460"/>
      <c r="G460"/>
      <c r="H460"/>
      <c r="I460"/>
      <c r="J460"/>
      <c r="K460"/>
      <c r="L460"/>
      <c r="M460"/>
      <c r="N460"/>
    </row>
    <row r="461" spans="1:14" ht="15">
      <c r="A461" s="254" t="s">
        <v>385</v>
      </c>
      <c r="B461" s="255"/>
      <c r="C461" s="256">
        <v>0</v>
      </c>
      <c r="D461" s="257"/>
      <c r="E461" s="11"/>
      <c r="F461"/>
      <c r="G461"/>
      <c r="H461"/>
      <c r="I461"/>
      <c r="J461"/>
      <c r="K461"/>
      <c r="L461"/>
      <c r="M461"/>
      <c r="N461"/>
    </row>
    <row r="462" spans="1:14" ht="15">
      <c r="A462" s="258" t="s">
        <v>386</v>
      </c>
      <c r="B462" s="259"/>
      <c r="C462" s="256"/>
      <c r="D462" s="260"/>
      <c r="E462" s="11"/>
      <c r="F462"/>
      <c r="G462"/>
      <c r="H462"/>
      <c r="I462"/>
      <c r="J462"/>
      <c r="K462"/>
      <c r="L462"/>
      <c r="M462"/>
      <c r="N462"/>
    </row>
    <row r="463" spans="1:14" ht="15">
      <c r="A463" s="249"/>
      <c r="B463" s="249"/>
      <c r="E463" s="11"/>
      <c r="F463"/>
      <c r="G463"/>
      <c r="H463"/>
      <c r="I463"/>
      <c r="J463"/>
      <c r="K463"/>
      <c r="L463"/>
      <c r="M463"/>
      <c r="N463"/>
    </row>
    <row r="464" spans="1:14" ht="21.75" customHeight="1">
      <c r="A464" s="246" t="s">
        <v>387</v>
      </c>
      <c r="B464" s="247"/>
      <c r="D464" s="248">
        <f>+D449+D451-D458</f>
        <v>52688818.759999998</v>
      </c>
      <c r="E464" s="261"/>
      <c r="F464" s="262"/>
      <c r="G464" s="262"/>
      <c r="H464"/>
      <c r="I464"/>
      <c r="J464"/>
      <c r="K464"/>
      <c r="L464"/>
      <c r="M464"/>
      <c r="N464"/>
    </row>
    <row r="465" spans="1:14" ht="15">
      <c r="A465" s="236"/>
      <c r="B465" s="236"/>
      <c r="C465" s="236"/>
      <c r="D465" s="236"/>
      <c r="E465" s="263"/>
      <c r="F465"/>
      <c r="G465"/>
      <c r="H465"/>
      <c r="I465"/>
      <c r="J465"/>
      <c r="K465"/>
      <c r="L465"/>
      <c r="M465"/>
      <c r="N465"/>
    </row>
    <row r="466" spans="1:14" ht="12" customHeight="1">
      <c r="A466" s="236"/>
      <c r="B466" s="236"/>
      <c r="C466" s="236"/>
      <c r="D466" s="236"/>
      <c r="E466" s="11"/>
      <c r="F466"/>
      <c r="G466"/>
      <c r="H466"/>
      <c r="I466"/>
      <c r="J466"/>
      <c r="K466"/>
      <c r="L466"/>
      <c r="M466"/>
      <c r="N466"/>
    </row>
    <row r="467" spans="1:14" ht="15">
      <c r="A467" s="237" t="s">
        <v>388</v>
      </c>
      <c r="B467" s="238"/>
      <c r="C467" s="238"/>
      <c r="D467" s="239"/>
      <c r="E467" s="11"/>
      <c r="F467"/>
      <c r="G467"/>
      <c r="H467"/>
      <c r="I467"/>
      <c r="J467"/>
      <c r="K467"/>
      <c r="L467"/>
      <c r="M467"/>
      <c r="N467"/>
    </row>
    <row r="468" spans="1:14" ht="15">
      <c r="A468" s="240" t="s">
        <v>389</v>
      </c>
      <c r="B468" s="241"/>
      <c r="C468" s="241"/>
      <c r="D468" s="242"/>
      <c r="E468" s="11"/>
      <c r="F468"/>
      <c r="G468"/>
      <c r="H468"/>
      <c r="I468"/>
      <c r="J468"/>
      <c r="K468"/>
      <c r="L468"/>
      <c r="M468"/>
      <c r="N468"/>
    </row>
    <row r="469" spans="1:14" ht="15">
      <c r="A469" s="243" t="s">
        <v>374</v>
      </c>
      <c r="B469" s="244"/>
      <c r="C469" s="244"/>
      <c r="D469" s="245"/>
      <c r="E469" s="11"/>
      <c r="F469"/>
      <c r="G469"/>
      <c r="H469"/>
      <c r="I469"/>
      <c r="J469"/>
      <c r="K469"/>
      <c r="L469"/>
      <c r="M469"/>
      <c r="N469"/>
    </row>
    <row r="470" spans="1:14" ht="15">
      <c r="A470" s="246" t="s">
        <v>390</v>
      </c>
      <c r="B470" s="247"/>
      <c r="D470" s="248">
        <v>43915231.239999995</v>
      </c>
      <c r="E470" s="34"/>
      <c r="F470"/>
      <c r="G470"/>
      <c r="H470"/>
      <c r="I470"/>
      <c r="J470"/>
      <c r="K470"/>
      <c r="L470"/>
      <c r="M470"/>
      <c r="N470"/>
    </row>
    <row r="471" spans="1:14" ht="15">
      <c r="A471" s="249"/>
      <c r="B471" s="249"/>
      <c r="E471" s="11"/>
      <c r="F471"/>
      <c r="G471"/>
      <c r="H471"/>
      <c r="I471"/>
      <c r="J471"/>
      <c r="K471"/>
      <c r="L471"/>
      <c r="M471"/>
      <c r="N471"/>
    </row>
    <row r="472" spans="1:14" ht="15">
      <c r="A472" s="264" t="s">
        <v>391</v>
      </c>
      <c r="B472" s="265"/>
      <c r="C472" s="266"/>
      <c r="D472" s="267">
        <f>SUM(C473:C489)</f>
        <v>1571810.28</v>
      </c>
      <c r="E472" s="11"/>
      <c r="F472"/>
      <c r="G472"/>
      <c r="H472"/>
      <c r="I472"/>
      <c r="J472"/>
      <c r="K472"/>
      <c r="L472"/>
      <c r="M472"/>
      <c r="N472"/>
    </row>
    <row r="473" spans="1:14" ht="15">
      <c r="A473" s="254" t="s">
        <v>392</v>
      </c>
      <c r="B473" s="255"/>
      <c r="C473" s="268">
        <v>54650</v>
      </c>
      <c r="D473" s="269"/>
      <c r="E473" s="221"/>
      <c r="F473"/>
      <c r="G473"/>
      <c r="H473"/>
      <c r="I473"/>
      <c r="J473"/>
      <c r="K473"/>
      <c r="L473"/>
      <c r="M473"/>
      <c r="N473"/>
    </row>
    <row r="474" spans="1:14" ht="15">
      <c r="A474" s="254" t="s">
        <v>393</v>
      </c>
      <c r="B474" s="255"/>
      <c r="C474" s="268">
        <v>1459848</v>
      </c>
      <c r="D474" s="269"/>
      <c r="E474" s="221"/>
      <c r="F474"/>
      <c r="G474"/>
      <c r="H474"/>
      <c r="I474"/>
      <c r="J474"/>
      <c r="K474"/>
      <c r="L474"/>
      <c r="M474"/>
      <c r="N474"/>
    </row>
    <row r="475" spans="1:14" ht="15">
      <c r="A475" s="254" t="s">
        <v>394</v>
      </c>
      <c r="B475" s="255"/>
      <c r="C475" s="268">
        <v>66369</v>
      </c>
      <c r="D475" s="269"/>
      <c r="E475" s="221"/>
      <c r="F475"/>
      <c r="G475"/>
      <c r="H475"/>
      <c r="I475"/>
      <c r="J475"/>
      <c r="K475"/>
      <c r="L475"/>
      <c r="M475"/>
      <c r="N475"/>
    </row>
    <row r="476" spans="1:14" ht="15">
      <c r="A476" s="254" t="s">
        <v>395</v>
      </c>
      <c r="B476" s="255"/>
      <c r="C476" s="268"/>
      <c r="D476" s="269"/>
      <c r="F476"/>
      <c r="G476"/>
      <c r="H476"/>
      <c r="I476"/>
      <c r="J476"/>
      <c r="K476"/>
      <c r="L476"/>
      <c r="M476"/>
      <c r="N476"/>
    </row>
    <row r="477" spans="1:14" ht="15">
      <c r="A477" s="254" t="s">
        <v>396</v>
      </c>
      <c r="B477" s="255"/>
      <c r="C477" s="268"/>
      <c r="D477" s="269"/>
      <c r="F477"/>
      <c r="G477"/>
      <c r="H477"/>
      <c r="I477"/>
      <c r="J477"/>
      <c r="K477"/>
      <c r="L477"/>
      <c r="M477"/>
      <c r="N477"/>
    </row>
    <row r="478" spans="1:14" ht="15">
      <c r="A478" s="254" t="s">
        <v>397</v>
      </c>
      <c r="B478" s="255"/>
      <c r="C478" s="268">
        <v>144382</v>
      </c>
      <c r="D478" s="269"/>
      <c r="F478"/>
      <c r="G478"/>
      <c r="H478"/>
      <c r="I478"/>
      <c r="J478"/>
      <c r="K478"/>
      <c r="L478"/>
      <c r="M478"/>
      <c r="N478"/>
    </row>
    <row r="479" spans="1:14" ht="15">
      <c r="A479" s="254" t="s">
        <v>398</v>
      </c>
      <c r="B479" s="255"/>
      <c r="C479" s="268">
        <v>44140</v>
      </c>
      <c r="D479" s="269"/>
      <c r="F479"/>
      <c r="G479"/>
      <c r="H479"/>
      <c r="I479"/>
      <c r="J479"/>
      <c r="K479"/>
      <c r="L479"/>
      <c r="M479"/>
      <c r="N479"/>
    </row>
    <row r="480" spans="1:14" ht="15">
      <c r="A480" s="254" t="s">
        <v>399</v>
      </c>
      <c r="B480" s="255"/>
      <c r="C480" s="268"/>
      <c r="D480" s="269"/>
      <c r="F480"/>
      <c r="G480"/>
      <c r="H480"/>
      <c r="I480"/>
      <c r="J480"/>
      <c r="K480"/>
      <c r="L480"/>
      <c r="M480"/>
      <c r="N480"/>
    </row>
    <row r="481" spans="1:14" ht="13.5" customHeight="1">
      <c r="A481" s="254" t="s">
        <v>400</v>
      </c>
      <c r="B481" s="255"/>
      <c r="C481" s="268"/>
      <c r="D481" s="269"/>
      <c r="F481"/>
      <c r="G481"/>
      <c r="H481"/>
      <c r="I481"/>
      <c r="J481"/>
      <c r="K481"/>
      <c r="L481"/>
      <c r="M481"/>
      <c r="N481"/>
    </row>
    <row r="482" spans="1:14" ht="15">
      <c r="A482" s="254" t="s">
        <v>401</v>
      </c>
      <c r="B482" s="255"/>
      <c r="C482" s="268"/>
      <c r="D482" s="269"/>
      <c r="F482"/>
      <c r="G482"/>
      <c r="H482"/>
      <c r="I482"/>
      <c r="J482"/>
      <c r="K482"/>
      <c r="L482"/>
      <c r="M482"/>
      <c r="N482"/>
    </row>
    <row r="483" spans="1:14" ht="15">
      <c r="A483" s="254" t="s">
        <v>402</v>
      </c>
      <c r="B483" s="255"/>
      <c r="C483" s="268"/>
      <c r="D483" s="269"/>
      <c r="F483"/>
      <c r="G483"/>
      <c r="H483"/>
      <c r="I483"/>
      <c r="J483"/>
      <c r="K483"/>
      <c r="L483"/>
      <c r="M483"/>
      <c r="N483"/>
    </row>
    <row r="484" spans="1:14" ht="15">
      <c r="A484" s="254" t="s">
        <v>403</v>
      </c>
      <c r="B484" s="255"/>
      <c r="C484" s="268"/>
      <c r="D484" s="269"/>
      <c r="F484"/>
      <c r="G484"/>
      <c r="H484"/>
      <c r="I484"/>
      <c r="J484"/>
      <c r="K484"/>
      <c r="L484"/>
      <c r="M484"/>
      <c r="N484"/>
    </row>
    <row r="485" spans="1:14" ht="15">
      <c r="A485" s="254" t="s">
        <v>404</v>
      </c>
      <c r="B485" s="255"/>
      <c r="C485" s="268"/>
      <c r="D485" s="269"/>
      <c r="F485"/>
      <c r="G485"/>
      <c r="H485"/>
      <c r="I485"/>
      <c r="J485"/>
      <c r="K485"/>
      <c r="L485"/>
      <c r="M485"/>
      <c r="N485"/>
    </row>
    <row r="486" spans="1:14" ht="15">
      <c r="A486" s="254" t="s">
        <v>405</v>
      </c>
      <c r="B486" s="255"/>
      <c r="C486" s="268"/>
      <c r="D486" s="269"/>
      <c r="F486"/>
      <c r="G486"/>
      <c r="H486"/>
      <c r="I486"/>
      <c r="J486"/>
      <c r="K486"/>
      <c r="L486"/>
      <c r="M486"/>
      <c r="N486"/>
    </row>
    <row r="487" spans="1:14" ht="12.75" customHeight="1">
      <c r="A487" s="254" t="s">
        <v>406</v>
      </c>
      <c r="B487" s="255"/>
      <c r="C487" s="268"/>
      <c r="D487" s="269"/>
      <c r="F487"/>
      <c r="G487"/>
      <c r="H487"/>
      <c r="I487"/>
      <c r="J487"/>
      <c r="K487"/>
      <c r="L487"/>
      <c r="M487"/>
      <c r="N487"/>
    </row>
    <row r="488" spans="1:14" ht="15">
      <c r="A488" s="254" t="s">
        <v>407</v>
      </c>
      <c r="B488" s="255"/>
      <c r="C488" s="268"/>
      <c r="D488" s="269"/>
      <c r="F488"/>
      <c r="G488"/>
      <c r="H488"/>
      <c r="I488"/>
      <c r="J488"/>
      <c r="K488"/>
      <c r="L488"/>
      <c r="M488"/>
      <c r="N488"/>
    </row>
    <row r="489" spans="1:14" ht="15">
      <c r="A489" s="258" t="s">
        <v>408</v>
      </c>
      <c r="B489" s="259"/>
      <c r="C489" s="270">
        <v>-197578.72</v>
      </c>
      <c r="D489" s="269"/>
      <c r="F489"/>
      <c r="G489"/>
      <c r="H489"/>
      <c r="I489"/>
      <c r="J489"/>
      <c r="K489"/>
      <c r="L489"/>
      <c r="M489"/>
      <c r="N489"/>
    </row>
    <row r="490" spans="1:14" ht="15">
      <c r="A490" s="249"/>
      <c r="B490" s="249"/>
      <c r="C490" s="40"/>
      <c r="F490"/>
      <c r="G490"/>
      <c r="H490"/>
      <c r="I490"/>
      <c r="J490"/>
      <c r="K490"/>
      <c r="L490"/>
      <c r="M490"/>
      <c r="N490"/>
    </row>
    <row r="491" spans="1:14" ht="12" customHeight="1">
      <c r="A491" s="264" t="s">
        <v>409</v>
      </c>
      <c r="B491" s="265"/>
      <c r="C491" s="266"/>
      <c r="D491" s="267">
        <f>SUM(C492:C498)</f>
        <v>17.440000000000001</v>
      </c>
      <c r="E491" s="71"/>
      <c r="F491"/>
      <c r="G491"/>
      <c r="H491"/>
      <c r="I491"/>
      <c r="J491"/>
      <c r="K491"/>
      <c r="L491"/>
      <c r="M491"/>
      <c r="N491"/>
    </row>
    <row r="492" spans="1:14" ht="27.75" customHeight="1">
      <c r="A492" s="254" t="s">
        <v>410</v>
      </c>
      <c r="B492" s="255"/>
      <c r="C492" s="268"/>
      <c r="D492" s="269"/>
      <c r="F492" s="271"/>
      <c r="G492" s="272"/>
      <c r="H492"/>
      <c r="I492"/>
      <c r="J492"/>
      <c r="K492"/>
      <c r="L492"/>
      <c r="M492"/>
      <c r="N492"/>
    </row>
    <row r="493" spans="1:14" ht="15">
      <c r="A493" s="254" t="s">
        <v>411</v>
      </c>
      <c r="B493" s="255"/>
      <c r="C493" s="268"/>
      <c r="D493" s="269"/>
      <c r="F493" s="273"/>
      <c r="G493" s="271"/>
      <c r="H493"/>
      <c r="I493"/>
      <c r="J493"/>
      <c r="K493"/>
      <c r="L493"/>
      <c r="M493"/>
      <c r="N493"/>
    </row>
    <row r="494" spans="1:14" ht="12" customHeight="1">
      <c r="A494" s="254" t="s">
        <v>412</v>
      </c>
      <c r="B494" s="255"/>
      <c r="C494" s="268"/>
      <c r="D494" s="269"/>
      <c r="F494"/>
      <c r="G494" s="273"/>
      <c r="H494"/>
      <c r="I494"/>
      <c r="J494"/>
      <c r="K494"/>
      <c r="L494"/>
      <c r="M494"/>
      <c r="N494"/>
    </row>
    <row r="495" spans="1:14" ht="30" customHeight="1">
      <c r="A495" s="254" t="s">
        <v>413</v>
      </c>
      <c r="B495" s="255"/>
      <c r="C495" s="268"/>
      <c r="D495" s="269"/>
      <c r="F495"/>
      <c r="G495"/>
      <c r="H495"/>
      <c r="I495"/>
      <c r="J495"/>
      <c r="K495"/>
      <c r="L495"/>
      <c r="M495"/>
      <c r="N495"/>
    </row>
    <row r="496" spans="1:14" ht="15">
      <c r="A496" s="254" t="s">
        <v>414</v>
      </c>
      <c r="B496" s="255"/>
      <c r="C496" s="256"/>
      <c r="D496" s="269"/>
      <c r="F496"/>
      <c r="G496"/>
      <c r="H496"/>
      <c r="I496"/>
      <c r="J496"/>
      <c r="K496"/>
      <c r="L496"/>
      <c r="M496"/>
      <c r="N496"/>
    </row>
    <row r="497" spans="1:14" ht="15">
      <c r="A497" s="254" t="s">
        <v>415</v>
      </c>
      <c r="B497" s="255"/>
      <c r="C497" s="256"/>
      <c r="D497" s="269"/>
      <c r="F497"/>
      <c r="G497"/>
      <c r="H497"/>
      <c r="I497"/>
      <c r="J497"/>
      <c r="K497"/>
      <c r="L497"/>
      <c r="M497"/>
      <c r="N497"/>
    </row>
    <row r="498" spans="1:14" ht="15">
      <c r="A498" s="258" t="s">
        <v>416</v>
      </c>
      <c r="B498" s="259"/>
      <c r="C498" s="256">
        <v>17.440000000000001</v>
      </c>
      <c r="D498" s="269"/>
      <c r="E498" s="223"/>
      <c r="F498"/>
      <c r="G498"/>
      <c r="H498"/>
      <c r="I498"/>
      <c r="J498"/>
      <c r="K498"/>
      <c r="L498"/>
      <c r="M498"/>
      <c r="N498"/>
    </row>
    <row r="499" spans="1:14" ht="15">
      <c r="A499" s="274"/>
      <c r="B499" s="274"/>
      <c r="G499"/>
      <c r="H499"/>
      <c r="I499"/>
      <c r="J499"/>
      <c r="K499"/>
      <c r="L499"/>
      <c r="M499"/>
      <c r="N499"/>
    </row>
    <row r="500" spans="1:14" ht="15">
      <c r="A500" s="275" t="s">
        <v>417</v>
      </c>
      <c r="D500" s="248">
        <f>+D470-D472+D491</f>
        <v>42343438.399999991</v>
      </c>
      <c r="G500"/>
      <c r="H500"/>
      <c r="I500"/>
      <c r="J500"/>
      <c r="K500"/>
      <c r="L500"/>
      <c r="M500"/>
      <c r="N500"/>
    </row>
    <row r="501" spans="1:14" ht="15">
      <c r="E501" s="35"/>
      <c r="F501"/>
      <c r="G501"/>
      <c r="H501"/>
      <c r="I501"/>
      <c r="J501"/>
      <c r="K501"/>
      <c r="L501"/>
      <c r="M501"/>
      <c r="N501"/>
    </row>
    <row r="502" spans="1:14" ht="15">
      <c r="E502" s="35"/>
      <c r="F502"/>
      <c r="G502"/>
      <c r="H502"/>
      <c r="I502"/>
      <c r="J502"/>
      <c r="K502"/>
      <c r="L502"/>
      <c r="M502"/>
      <c r="N502"/>
    </row>
    <row r="503" spans="1:14" ht="15">
      <c r="A503" s="13" t="s">
        <v>418</v>
      </c>
      <c r="B503" s="13"/>
      <c r="C503" s="13"/>
      <c r="D503" s="13"/>
      <c r="E503" s="276"/>
      <c r="F503"/>
      <c r="G503"/>
      <c r="H503"/>
      <c r="I503"/>
      <c r="J503"/>
      <c r="K503"/>
      <c r="L503"/>
      <c r="M503"/>
      <c r="N503"/>
    </row>
    <row r="504" spans="1:14" ht="21" customHeight="1">
      <c r="A504" s="276"/>
      <c r="B504" s="276"/>
      <c r="C504" s="276"/>
      <c r="D504" s="276"/>
      <c r="E504" s="276"/>
      <c r="F504"/>
      <c r="G504"/>
      <c r="H504"/>
      <c r="I504"/>
      <c r="J504"/>
      <c r="K504"/>
      <c r="L504"/>
      <c r="M504"/>
      <c r="N504"/>
    </row>
    <row r="505" spans="1:14" ht="15">
      <c r="A505" s="219" t="s">
        <v>418</v>
      </c>
      <c r="B505" s="162" t="s">
        <v>97</v>
      </c>
      <c r="C505" s="202" t="s">
        <v>98</v>
      </c>
      <c r="D505" s="202" t="s">
        <v>99</v>
      </c>
      <c r="E505" s="11"/>
      <c r="F505"/>
      <c r="G505"/>
      <c r="H505"/>
      <c r="I505"/>
      <c r="J505"/>
      <c r="K505"/>
      <c r="L505"/>
      <c r="M505"/>
      <c r="N505"/>
    </row>
    <row r="506" spans="1:14" ht="16.5" customHeight="1">
      <c r="A506" s="22"/>
      <c r="B506" s="277">
        <v>0</v>
      </c>
      <c r="C506" s="138"/>
      <c r="D506" s="138"/>
      <c r="E506" s="11"/>
      <c r="F506"/>
      <c r="G506"/>
      <c r="H506"/>
      <c r="I506"/>
      <c r="J506"/>
      <c r="K506"/>
      <c r="L506"/>
      <c r="M506"/>
      <c r="N506"/>
    </row>
    <row r="507" spans="1:14" ht="15">
      <c r="A507" s="24"/>
      <c r="B507" s="278"/>
      <c r="C507" s="278"/>
      <c r="D507" s="278"/>
      <c r="E507" s="11"/>
      <c r="F507"/>
      <c r="G507"/>
      <c r="H507"/>
      <c r="I507"/>
      <c r="J507"/>
      <c r="K507"/>
      <c r="L507"/>
      <c r="M507"/>
      <c r="N507"/>
    </row>
    <row r="508" spans="1:14" ht="15">
      <c r="A508" s="24"/>
      <c r="B508" s="278"/>
      <c r="C508" s="278"/>
      <c r="D508" s="278"/>
      <c r="E508" s="11"/>
      <c r="F508"/>
      <c r="G508"/>
      <c r="H508"/>
      <c r="I508"/>
      <c r="J508"/>
      <c r="K508"/>
      <c r="L508"/>
      <c r="M508"/>
      <c r="N508"/>
    </row>
    <row r="509" spans="1:14" ht="15">
      <c r="A509" s="24"/>
      <c r="B509" s="278"/>
      <c r="C509" s="278"/>
      <c r="D509" s="278"/>
      <c r="E509" s="11"/>
      <c r="F509"/>
      <c r="G509"/>
      <c r="H509"/>
      <c r="I509"/>
      <c r="J509"/>
      <c r="K509"/>
      <c r="L509"/>
      <c r="M509"/>
      <c r="N509"/>
    </row>
    <row r="510" spans="1:14" ht="15">
      <c r="A510" s="32"/>
      <c r="B510" s="279"/>
      <c r="C510" s="280"/>
      <c r="D510" s="280"/>
      <c r="E510" s="11"/>
      <c r="F510"/>
      <c r="G510"/>
      <c r="H510"/>
      <c r="I510"/>
      <c r="J510"/>
      <c r="K510"/>
      <c r="L510"/>
      <c r="M510"/>
      <c r="N510"/>
    </row>
    <row r="511" spans="1:14" ht="15">
      <c r="E511" s="11"/>
      <c r="F511"/>
      <c r="G511"/>
      <c r="H511"/>
      <c r="I511"/>
      <c r="J511"/>
      <c r="K511"/>
      <c r="L511"/>
      <c r="M511"/>
      <c r="N511"/>
    </row>
    <row r="512" spans="1:14" ht="15">
      <c r="A512" s="3" t="s">
        <v>419</v>
      </c>
      <c r="B512" s="236"/>
      <c r="C512" s="236"/>
      <c r="D512" s="236"/>
      <c r="F512"/>
      <c r="G512"/>
      <c r="H512"/>
      <c r="I512"/>
      <c r="J512"/>
      <c r="K512"/>
      <c r="L512"/>
      <c r="M512"/>
      <c r="N512"/>
    </row>
    <row r="513" spans="1:14" ht="15">
      <c r="B513" s="236"/>
      <c r="C513" s="236"/>
      <c r="D513" s="236"/>
      <c r="F513"/>
      <c r="G513"/>
      <c r="H513"/>
      <c r="I513"/>
      <c r="J513"/>
      <c r="K513"/>
      <c r="L513"/>
      <c r="M513"/>
      <c r="N513"/>
    </row>
    <row r="514" spans="1:14" ht="15">
      <c r="F514"/>
      <c r="G514"/>
      <c r="H514"/>
      <c r="I514"/>
      <c r="J514"/>
      <c r="K514"/>
      <c r="L514"/>
      <c r="M514"/>
      <c r="N514"/>
    </row>
    <row r="515" spans="1:14" ht="15">
      <c r="A515" s="281" t="s">
        <v>420</v>
      </c>
      <c r="B515" s="236"/>
      <c r="C515" s="282"/>
      <c r="D515" s="282"/>
      <c r="E515" s="281"/>
      <c r="F515"/>
      <c r="G515"/>
      <c r="H515"/>
      <c r="I515"/>
      <c r="J515"/>
      <c r="K515"/>
      <c r="L515"/>
      <c r="M515"/>
      <c r="N515"/>
    </row>
    <row r="516" spans="1:14" ht="15">
      <c r="A516" s="283" t="s">
        <v>421</v>
      </c>
      <c r="B516" s="236"/>
      <c r="C516" s="284" t="s">
        <v>422</v>
      </c>
      <c r="D516" s="284"/>
      <c r="E516" s="11"/>
      <c r="F516"/>
      <c r="G516"/>
      <c r="H516"/>
      <c r="I516"/>
      <c r="J516"/>
      <c r="K516"/>
      <c r="L516"/>
      <c r="M516"/>
      <c r="N516"/>
    </row>
    <row r="517" spans="1:14" ht="15">
      <c r="A517" s="283" t="s">
        <v>423</v>
      </c>
      <c r="B517" s="236"/>
      <c r="C517" s="285" t="s">
        <v>424</v>
      </c>
      <c r="D517" s="285"/>
      <c r="E517" s="286"/>
      <c r="F517"/>
      <c r="G517"/>
      <c r="H517"/>
      <c r="I517"/>
      <c r="J517"/>
      <c r="K517"/>
      <c r="L517"/>
      <c r="M517"/>
      <c r="N517"/>
    </row>
    <row r="518" spans="1:14" ht="15">
      <c r="A518" s="236"/>
      <c r="B518" s="236"/>
      <c r="C518" s="236"/>
      <c r="D518" s="236"/>
      <c r="E518" s="236"/>
      <c r="F518"/>
      <c r="G518"/>
      <c r="H518"/>
      <c r="I518"/>
      <c r="J518"/>
      <c r="K518"/>
      <c r="L518"/>
      <c r="M518"/>
      <c r="N518"/>
    </row>
    <row r="519" spans="1:14" ht="15">
      <c r="A519" s="236"/>
      <c r="B519" s="236"/>
      <c r="C519" s="236"/>
      <c r="D519" s="236"/>
      <c r="E519" s="236"/>
      <c r="F519"/>
      <c r="G519"/>
      <c r="H519"/>
      <c r="I519"/>
      <c r="J519"/>
      <c r="K519"/>
      <c r="L519"/>
      <c r="M519"/>
      <c r="N519"/>
    </row>
    <row r="520" spans="1:14" ht="15">
      <c r="F520"/>
      <c r="G520"/>
      <c r="H520"/>
      <c r="I520"/>
      <c r="J520"/>
      <c r="K520"/>
      <c r="L520"/>
      <c r="M520"/>
      <c r="N520"/>
    </row>
    <row r="521" spans="1:14" ht="15">
      <c r="F521"/>
      <c r="G521"/>
      <c r="H521"/>
      <c r="I521"/>
      <c r="J521"/>
      <c r="K521"/>
      <c r="L521"/>
      <c r="M521"/>
      <c r="N521"/>
    </row>
    <row r="522" spans="1:14" ht="12.75" customHeight="1">
      <c r="F522"/>
      <c r="G522"/>
      <c r="H522"/>
      <c r="I522"/>
      <c r="J522"/>
      <c r="K522"/>
      <c r="L522"/>
      <c r="M522"/>
      <c r="N522"/>
    </row>
    <row r="523" spans="1:14" ht="15">
      <c r="F523"/>
      <c r="G523"/>
      <c r="H523"/>
      <c r="I523"/>
      <c r="J523"/>
      <c r="K523"/>
      <c r="L523"/>
      <c r="M523"/>
      <c r="N523"/>
    </row>
    <row r="524" spans="1:14" ht="15">
      <c r="F524"/>
      <c r="G524"/>
      <c r="H524"/>
      <c r="I524"/>
      <c r="J524"/>
      <c r="K524"/>
      <c r="L524"/>
      <c r="M524"/>
      <c r="N524"/>
    </row>
    <row r="525" spans="1:14" ht="12.75" customHeight="1">
      <c r="F525"/>
      <c r="G525"/>
      <c r="H525"/>
      <c r="I525"/>
      <c r="J525"/>
      <c r="K525"/>
      <c r="L525"/>
      <c r="M525"/>
      <c r="N525"/>
    </row>
    <row r="526" spans="1:14" ht="15">
      <c r="F526"/>
      <c r="G526"/>
      <c r="H526"/>
      <c r="I526"/>
      <c r="J526"/>
      <c r="K526"/>
      <c r="L526"/>
      <c r="M526"/>
      <c r="N526"/>
    </row>
    <row r="527" spans="1:14" ht="15">
      <c r="F527"/>
      <c r="G527"/>
      <c r="H527"/>
      <c r="I527"/>
      <c r="J527"/>
      <c r="K527"/>
      <c r="L527"/>
      <c r="M527"/>
      <c r="N527"/>
    </row>
    <row r="528" spans="1:14" ht="15">
      <c r="N528"/>
    </row>
    <row r="529" spans="14:14" ht="15">
      <c r="N529"/>
    </row>
    <row r="530" spans="14:14" ht="15">
      <c r="N530"/>
    </row>
    <row r="531" spans="14:14" ht="15">
      <c r="N531"/>
    </row>
  </sheetData>
  <mergeCells count="34">
    <mergeCell ref="A469:D469"/>
    <mergeCell ref="A503:D503"/>
    <mergeCell ref="C516:D516"/>
    <mergeCell ref="C517:D517"/>
    <mergeCell ref="B231:D231"/>
    <mergeCell ref="A446:D446"/>
    <mergeCell ref="A447:D447"/>
    <mergeCell ref="A448:D448"/>
    <mergeCell ref="A467:D467"/>
    <mergeCell ref="A468:D468"/>
    <mergeCell ref="B208:D208"/>
    <mergeCell ref="B209:D209"/>
    <mergeCell ref="B214:D214"/>
    <mergeCell ref="G214:G216"/>
    <mergeCell ref="B229:D229"/>
    <mergeCell ref="B230:D230"/>
    <mergeCell ref="B80:D80"/>
    <mergeCell ref="B81:D81"/>
    <mergeCell ref="B82:D82"/>
    <mergeCell ref="B83:D83"/>
    <mergeCell ref="B87:D87"/>
    <mergeCell ref="B88:D88"/>
    <mergeCell ref="G37:G39"/>
    <mergeCell ref="A39:D39"/>
    <mergeCell ref="A52:B52"/>
    <mergeCell ref="B53:D53"/>
    <mergeCell ref="B59:D59"/>
    <mergeCell ref="B75:D75"/>
    <mergeCell ref="A1:F1"/>
    <mergeCell ref="A2:F2"/>
    <mergeCell ref="A3:F3"/>
    <mergeCell ref="B5:E5"/>
    <mergeCell ref="A7:E7"/>
    <mergeCell ref="B37:D37"/>
  </mergeCells>
  <dataValidations count="4">
    <dataValidation allowBlank="1" showInputMessage="1" showErrorMessage="1" prompt="Especificar origen de dicho recurso: Federal, Estatal, Municipal, Particulares." sqref="C218 C223 C235"/>
    <dataValidation allowBlank="1" showInputMessage="1" showErrorMessage="1" prompt="Características cualitativas significativas que les impacten financieramente." sqref="C178:D178 D218 D223 D235"/>
    <dataValidation allowBlank="1" showInputMessage="1" showErrorMessage="1" prompt="Corresponde al número de la cuenta de acuerdo al Plan de Cuentas emitido por el CONAC (DOF 22/11/2010)." sqref="A178"/>
    <dataValidation allowBlank="1" showInputMessage="1" showErrorMessage="1" prompt="Saldo final del periodo que corresponde la cuenta pública presentada (mensual:  enero, febrero, marzo, etc.; trimestral: 1er, 2do, 3ro. o 4to.)." sqref="B178 B218 B223 B235"/>
  </dataValidations>
  <printOptions horizontalCentered="1"/>
  <pageMargins left="0.11811023622047245" right="0.11811023622047245" top="0.74803149606299213" bottom="0.35433070866141736" header="0.31496062992125984" footer="0.31496062992125984"/>
  <pageSetup scale="5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2020-10-23T02:40:18Z</dcterms:created>
  <dcterms:modified xsi:type="dcterms:W3CDTF">2020-10-23T02:43:03Z</dcterms:modified>
</cp:coreProperties>
</file>