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5.- INFORMACIÓN PROGRAMATICA\"/>
    </mc:Choice>
  </mc:AlternateContent>
  <bookViews>
    <workbookView xWindow="0" yWindow="0" windowWidth="20490" windowHeight="7650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1" l="1"/>
  <c r="V30" i="1"/>
  <c r="U30" i="1"/>
  <c r="R27" i="1"/>
  <c r="R26" i="1"/>
  <c r="R25" i="1"/>
  <c r="T24" i="1"/>
  <c r="R24" i="1" s="1"/>
  <c r="S24" i="1"/>
  <c r="Q24" i="1"/>
  <c r="P24" i="1"/>
  <c r="T23" i="1"/>
  <c r="R23" i="1" s="1"/>
  <c r="S23" i="1"/>
  <c r="Q23" i="1"/>
  <c r="P23" i="1"/>
  <c r="T22" i="1"/>
  <c r="R22" i="1" s="1"/>
  <c r="S22" i="1"/>
  <c r="Q22" i="1"/>
  <c r="P22" i="1"/>
  <c r="T21" i="1"/>
  <c r="R21" i="1" s="1"/>
  <c r="S21" i="1"/>
  <c r="Q21" i="1"/>
  <c r="P21" i="1"/>
  <c r="T20" i="1"/>
  <c r="R20" i="1" s="1"/>
  <c r="S20" i="1"/>
  <c r="Q20" i="1"/>
  <c r="P20" i="1"/>
  <c r="T19" i="1"/>
  <c r="R19" i="1" s="1"/>
  <c r="S19" i="1"/>
  <c r="Q19" i="1"/>
  <c r="P19" i="1"/>
  <c r="T18" i="1"/>
  <c r="S18" i="1"/>
  <c r="R18" i="1"/>
  <c r="Q18" i="1"/>
  <c r="P18" i="1"/>
  <c r="T16" i="1"/>
  <c r="S16" i="1"/>
  <c r="R16" i="1"/>
  <c r="Q16" i="1"/>
  <c r="P16" i="1"/>
  <c r="T13" i="1"/>
  <c r="R13" i="1" s="1"/>
  <c r="S13" i="1"/>
  <c r="Q13" i="1"/>
  <c r="P13" i="1"/>
  <c r="T12" i="1"/>
  <c r="R12" i="1" s="1"/>
  <c r="S12" i="1"/>
  <c r="Q12" i="1"/>
  <c r="P12" i="1"/>
  <c r="T11" i="1"/>
  <c r="R11" i="1" s="1"/>
  <c r="S11" i="1"/>
  <c r="Q11" i="1"/>
  <c r="P11" i="1"/>
  <c r="T10" i="1"/>
  <c r="R10" i="1" s="1"/>
  <c r="S10" i="1"/>
  <c r="Q10" i="1"/>
  <c r="T9" i="1"/>
  <c r="R9" i="1" s="1"/>
  <c r="S9" i="1"/>
  <c r="Q9" i="1"/>
  <c r="P9" i="1"/>
</calcChain>
</file>

<file path=xl/comments1.xml><?xml version="1.0" encoding="utf-8"?>
<comments xmlns="http://schemas.openxmlformats.org/spreadsheetml/2006/main">
  <authors>
    <author>Martha Alicia Garcia Zamudio</author>
    <author>eduardo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Gestión del proceso de acreditación y evaluación de programas de la Universidad Politécnica del Bicentenario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B. Programas, procesos y/o planteles de instituciones de educación superior, certificados. UPB</t>
        </r>
      </text>
    </comment>
    <comment ref="O9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P0776
Gestión de Certificación de procesos de a Universidad Politécnica del Bicentenario</t>
        </r>
        <r>
          <rPr>
            <b/>
            <sz val="9"/>
            <color indexed="81"/>
            <rFont val="Tahoma"/>
            <family val="2"/>
          </rPr>
          <t xml:space="preserve">
Meta: Diciembre 3
</t>
        </r>
        <r>
          <rPr>
            <sz val="9"/>
            <color indexed="81"/>
            <rFont val="Tahoma"/>
            <family val="2"/>
          </rPr>
          <t>1. Calidad
2. Ambiental  
3. Igualdad laboral y la no discriminación</t>
        </r>
        <r>
          <rPr>
            <b/>
            <sz val="9"/>
            <color indexed="81"/>
            <rFont val="Tahoma"/>
            <family val="2"/>
          </rPr>
          <t xml:space="preserve">
Total=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Gestión de Certificación de procesos de a Universidad Politécnica del Bicentenario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Apoyos para la profesionalización del personal de la Universidad Politécnica del Bicentenario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C.Los cuerpos académicos y directivos de las instituciones públicas de educación superior son capacitados, actualizados y profesionalizados. UPB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48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>Diciembre=45</t>
        </r>
        <r>
          <rPr>
            <b/>
            <sz val="9"/>
            <color indexed="81"/>
            <rFont val="Tahoma"/>
            <family val="2"/>
          </rPr>
          <t xml:space="preserve">
Total: 45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Formación integral de las alumnos de la Universidad Politécnica del Bicentenario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D. Cursos, actividades y talleres para el desarrollo complementario de los alumnos impartidos. UPB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1250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 xml:space="preserve">1. Junio= 989 enero-abril 2021
2. Octubre= 958 mayo-agosto 2021
3. Diciembre-enero= 797 septiembre-diciembre 2021
</t>
        </r>
        <r>
          <rPr>
            <b/>
            <sz val="9"/>
            <color indexed="81"/>
            <rFont val="Tahoma"/>
            <family val="2"/>
          </rPr>
          <t xml:space="preserve">
TOTAL=989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Actualización de programas y contenidos de la oferta educativa de la Universidad Politécnica del Bicentenario con relación a las demandas del entorno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Servicios educativos ofertados. UPB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Meta: 2054 (SESOLICITARÁ MODIFICAR META--17FEBRERO2021)
</t>
        </r>
        <r>
          <rPr>
            <b/>
            <sz val="9"/>
            <color indexed="81"/>
            <rFont val="Tahoma"/>
            <family val="2"/>
          </rPr>
          <t xml:space="preserve">SE ACTUALIZÓ LA META A 1901 EL VIERNES 16 ABRIL 202…antes 2054)
Capturado: 
</t>
        </r>
        <r>
          <rPr>
            <sz val="9"/>
            <color indexed="81"/>
            <rFont val="Tahoma"/>
            <family val="2"/>
          </rPr>
          <t>Noviembre= 1555</t>
        </r>
        <r>
          <rPr>
            <b/>
            <sz val="9"/>
            <color indexed="81"/>
            <rFont val="Tahoma"/>
            <family val="2"/>
          </rPr>
          <t xml:space="preserve">
Total=1555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Administración e impartición de los servicios educativos existentes de la Universidad Politécnica del Bicentenario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Administración de los servicios escolares de la Universidad Politécnica del Bicentenario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Mantenimiento de la infraestructura de la Universidad Politécnica del Bicentenario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B. Infraestructura educativa consolidada. UPB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12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Reportado: 
Diciembre= 12</t>
        </r>
        <r>
          <rPr>
            <b/>
            <sz val="9"/>
            <color indexed="81"/>
            <rFont val="Tahoma"/>
            <family val="2"/>
          </rPr>
          <t xml:space="preserve">
Total=12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Administración del mantenimiento y soporte de equipo informático, cómputo y redes de la Universidad Politécnica del Bicentenario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Gestión de proyectos de investigación, innovación y desarrollo tecnológico de la UPB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Proyectos de investigación, innovación y desarrollo tecnológico realizados por instituciones de educación superior. UPB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60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>1. Junio =2-- se sumaron 12 mas en agosto//Total=14
2. Octubre=18
3. Diciembre-enero= 23</t>
        </r>
        <r>
          <rPr>
            <b/>
            <sz val="9"/>
            <color indexed="81"/>
            <rFont val="Tahoma"/>
            <family val="2"/>
          </rPr>
          <t xml:space="preserve">
Total= 55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Operación de servicios de vinculación de la Universidad Politécnica del Bicentenario con el entorno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Vinculación con el entorno operando. UPB</t>
        </r>
      </text>
    </comment>
    <comment ref="O19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1228</t>
        </r>
        <r>
          <rPr>
            <b/>
            <sz val="9"/>
            <color indexed="81"/>
            <rFont val="Tahoma"/>
            <family val="2"/>
          </rPr>
          <t xml:space="preserve">
Reportado:
</t>
        </r>
        <r>
          <rPr>
            <sz val="9"/>
            <color indexed="81"/>
            <rFont val="Tahoma"/>
            <family val="2"/>
          </rPr>
          <t>1. Junio= 500
2. Octubre= 300
3. Diciembre-enero=428</t>
        </r>
        <r>
          <rPr>
            <b/>
            <sz val="9"/>
            <color indexed="81"/>
            <rFont val="Tahoma"/>
            <family val="2"/>
          </rPr>
          <t xml:space="preserve">
Total=1228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Realización de actividades de emprendimiento y experiencias exitosas en la Universidad Politécnica del Bicentenario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F. Programa de aprendizaje para el liderazgo y emprendimiento ofertado en Educación Superior. UPB</t>
        </r>
      </text>
    </comment>
    <comment ref="O20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260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>Diciembre= 260</t>
        </r>
        <r>
          <rPr>
            <b/>
            <sz val="9"/>
            <color indexed="81"/>
            <rFont val="Tahoma"/>
            <family val="2"/>
          </rPr>
          <t xml:space="preserve">
Total= 260</t>
        </r>
      </text>
    </comment>
    <comment ref="O21" authorId="1" shapeId="0">
      <text>
        <r>
          <rPr>
            <sz val="9"/>
            <color indexed="81"/>
            <rFont val="Tahoma"/>
            <family val="2"/>
          </rPr>
          <t xml:space="preserve">
Meta: 20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 xml:space="preserve">Diciembre= 18 </t>
        </r>
        <r>
          <rPr>
            <b/>
            <sz val="9"/>
            <color indexed="81"/>
            <rFont val="Tahoma"/>
            <family val="2"/>
          </rPr>
          <t xml:space="preserve">
Total=18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Capacitación y certificación de competencias profesionales de los alumnos de la Universidad Politécnica del Bicentenario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H. Programas de certificación de competencias laborales ofertados en Educación Superior. UPB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40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>Diciembre=</t>
        </r>
        <r>
          <rPr>
            <b/>
            <sz val="9"/>
            <color indexed="81"/>
            <rFont val="Tahoma"/>
            <family val="2"/>
          </rPr>
          <t xml:space="preserve"> 
Total=40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Operación de otorgamiento de becas y apoyos para los alumnos de la Universidad Politécnica del Bicentenario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C. Becas y apoyos otorgados a estudiantes de educación media superior y superior UPB</t>
        </r>
      </text>
    </comment>
    <comment ref="O23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Meta: 230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>1. Junio= 50
2. Octubre= 30
3. Diciembre= 150</t>
        </r>
        <r>
          <rPr>
            <b/>
            <sz val="9"/>
            <color indexed="81"/>
            <rFont val="Tahoma"/>
            <family val="2"/>
          </rPr>
          <t xml:space="preserve">
Total=230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Aplicación de planes de trabajo de atención a la deserción y reprobación en los alumnos de la Universidad Politécnica del Bicentenario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D. Apoyo académico y/o psicosocial a alumnos en riesgo de deserción o reprobación otorgados UPB</t>
        </r>
      </text>
    </comment>
    <comment ref="O24" authorId="1" shapeId="0">
      <text>
        <r>
          <rPr>
            <sz val="9"/>
            <color indexed="81"/>
            <rFont val="Tahoma"/>
            <family val="2"/>
          </rPr>
          <t xml:space="preserve">
Meta: 350</t>
        </r>
        <r>
          <rPr>
            <b/>
            <sz val="9"/>
            <color indexed="81"/>
            <rFont val="Tahoma"/>
            <family val="2"/>
          </rPr>
          <t xml:space="preserve">
Reportado: 
</t>
        </r>
        <r>
          <rPr>
            <sz val="9"/>
            <color indexed="81"/>
            <rFont val="Tahoma"/>
            <family val="2"/>
          </rPr>
          <t xml:space="preserve">1. Junio = 100
2. Octubre= 100
3. Diciembre-enero= 150
</t>
        </r>
        <r>
          <rPr>
            <b/>
            <sz val="9"/>
            <color indexed="81"/>
            <rFont val="Tahoma"/>
            <family val="2"/>
          </rPr>
          <t xml:space="preserve">
Total=350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Administración de los recursos humanos, materiales, financieros y de servicios de la Universidad Politécnica del Bicentenario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Dirección Estratégica de la Universidad Politécnica del Bicentenario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Martha Alicia Garcia Zamudio:</t>
        </r>
        <r>
          <rPr>
            <sz val="9"/>
            <color indexed="81"/>
            <rFont val="Tahoma"/>
            <family val="2"/>
          </rPr>
          <t xml:space="preserve">
Operación del modelo de planeación y evaluación de la Universidad Politécnica del Bicentenario</t>
        </r>
      </text>
    </comment>
  </commentList>
</comments>
</file>

<file path=xl/sharedStrings.xml><?xml version="1.0" encoding="utf-8"?>
<sst xmlns="http://schemas.openxmlformats.org/spreadsheetml/2006/main" count="199" uniqueCount="97">
  <si>
    <t>UNIVERSIDAD POLITÉCNICA DEL BICENTENARIO 
INDICADORES PARA RESULTADOS</t>
  </si>
  <si>
    <t>Enero-diciembre 2021</t>
  </si>
  <si>
    <t>Ente Público:     UNIVERSIDAD POLITÉCNICA DEL BICENTENARIO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</si>
  <si>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</si>
  <si>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</si>
  <si>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</si>
  <si>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</si>
  <si>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</si>
  <si>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</si>
  <si>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</si>
  <si>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</si>
  <si>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</si>
  <si>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</si>
  <si>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</si>
  <si>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</si>
  <si>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</si>
  <si>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</si>
  <si>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</si>
  <si>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</si>
  <si>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</si>
  <si>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</si>
  <si>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</si>
  <si>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</si>
  <si>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</si>
  <si>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</si>
  <si>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</si>
  <si>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</si>
  <si>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</si>
  <si>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</si>
  <si>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</si>
  <si>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</si>
  <si>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</si>
  <si>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</si>
  <si>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</si>
  <si>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</si>
  <si>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</si>
  <si>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</t>
  </si>
  <si>
    <t>02.05</t>
  </si>
  <si>
    <t>02.05.03</t>
  </si>
  <si>
    <t>P0775</t>
  </si>
  <si>
    <t>Porcentaje de procesos educativos certificados y/o programas educativos acreditados</t>
  </si>
  <si>
    <t>COMPONENTE</t>
  </si>
  <si>
    <t>ESTRATEGICO</t>
  </si>
  <si>
    <t xml:space="preserve">EFICACIA </t>
  </si>
  <si>
    <t>ANUAL</t>
  </si>
  <si>
    <t>PORCENTAJE</t>
  </si>
  <si>
    <t>Procesos y/o programas educativos certificados y/o acreditados / Procesos y/o programas educativos programados a ser certificados y/o acreditados * 100</t>
  </si>
  <si>
    <t>P0776</t>
  </si>
  <si>
    <t>P0772</t>
  </si>
  <si>
    <t>Porcentaje de docentes y directivos fortalecidos con alguna acción formativa o laboral</t>
  </si>
  <si>
    <t>Docentes y directivos fortalecidos con alguna acción formativa o laboral / Total de docentes y directivos de la Universidad * 100</t>
  </si>
  <si>
    <t>P0774</t>
  </si>
  <si>
    <t>Porcentaje de estudiantes participando en cursos, actividades y talleres complementarias para el desarrollo integral</t>
  </si>
  <si>
    <t>Estudiantes participando en cursos, actividades y talleres complementarias para el  desarrollo integral / Estudiantes progragamos para participar en cursos, actividades y talleres complementarias para el  desarrollo integral * 100</t>
  </si>
  <si>
    <t>P0769</t>
  </si>
  <si>
    <t>Porcentaje de alumnos atendidos</t>
  </si>
  <si>
    <t>Número de alumnos atendidos / Número de alumnos proyectados a atender * 100</t>
  </si>
  <si>
    <t>P0770</t>
  </si>
  <si>
    <t>P3171</t>
  </si>
  <si>
    <t>P0777</t>
  </si>
  <si>
    <t>Porcentaje de necesidades de infraestructura y equipamiento atendidas</t>
  </si>
  <si>
    <t>Necesidades de infraestructura y equipamiento atendidas / Necesidades de infraestructura y equipamiento identificadas * 100</t>
  </si>
  <si>
    <t>P3170</t>
  </si>
  <si>
    <t>Empleo y prosperidad</t>
  </si>
  <si>
    <t>P3172</t>
  </si>
  <si>
    <t>Porcentaje de proyectos de Investigación desarrollados</t>
  </si>
  <si>
    <t>Número de proyectos de investigación desarrollados / Número de proyectos de investigación programados a desarrollar * 100</t>
  </si>
  <si>
    <t>P0779</t>
  </si>
  <si>
    <t>Porcentaje de alumnos atendidos con acciones de fortalecimiento</t>
  </si>
  <si>
    <t>Alumnos atendidos con acciones de fortalecimiento para la vinculación con el entorno / Alumnos programados a ser atendidos con acciones de fortalecimiento para la vinculación con el entorno * 100</t>
  </si>
  <si>
    <t>P0781</t>
  </si>
  <si>
    <t>Porcentaje de alumnos atendidos con acciones para el fortalecimiento de competencias emprendedoras</t>
  </si>
  <si>
    <t>Alumnos atendidos con acciones para el fortalecimiento de competencias emprendedoras / Alumnos programados para ser atendidos con acciones para el fortalecimiento de competencias emprendedoras *100</t>
  </si>
  <si>
    <t>Porcentaje de alumnos con proyectos en incubadora de empresas</t>
  </si>
  <si>
    <t>Alumnos con proyectos en incubadora de empresas / Alumnos con proyectos en incubadora de empresas, programados * 100</t>
  </si>
  <si>
    <t>P0773</t>
  </si>
  <si>
    <t>Porcentaje de alumnos con formación y/o certificados en competencias laborales</t>
  </si>
  <si>
    <t>Alumnos con formación  y/o certificados en competencias laborales / Alumnos con formación  y/o certificados en competencias laborales, programados * 100</t>
  </si>
  <si>
    <t>P0778</t>
  </si>
  <si>
    <t>Porcentaje de becas y apoyos otorgados</t>
  </si>
  <si>
    <t>Becas y apoyos otorgados / Becas y apoyos programados a otorgar * 100</t>
  </si>
  <si>
    <t>P0771</t>
  </si>
  <si>
    <t>Porcentaje de alumnos en riesgo de deserción y reprobación atendidos con apoyo académico y/o psicosocial</t>
  </si>
  <si>
    <t>Alumnos en riesgo de deserción y reprobación atendidos con apoyo académico y/o psicosocial / Alumnos en riesgo de deserción y reprobación, identificados * 100</t>
  </si>
  <si>
    <t>Q0542</t>
  </si>
  <si>
    <t>INFRAESTRUCTURA DE LA UNIVERSIDAD POLITECNICA DEL BICENTENARIO</t>
  </si>
  <si>
    <t xml:space="preserve">ANUAL </t>
  </si>
  <si>
    <t>G1008</t>
  </si>
  <si>
    <t>G2004</t>
  </si>
  <si>
    <t>GESTION</t>
  </si>
  <si>
    <t>G2110</t>
  </si>
  <si>
    <t>Total del Gasto</t>
  </si>
  <si>
    <t>Bajo protesta de decir verdad declaramos que los Estados Financieros y sus Notas son razonablemente correctos y responsabilidad del emisor</t>
  </si>
  <si>
    <t>Maestra Ma Isabel Tinoco Torres</t>
  </si>
  <si>
    <t>CP Jorge González Díaz</t>
  </si>
  <si>
    <t>Rectora de la Universidad Politécnica del Bicentenario</t>
  </si>
  <si>
    <t>Secretario Administrativo  de la Universidad Poliécnica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</si>
</sst>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1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l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3" fillId="2" borderId="0" xfId="1" applyFont="1" applyFill="1"/>
    <xf numFmtId="0" fontId="3" fillId="0" borderId="0" xfId="1" applyFont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left"/>
    </xf>
    <xf numFmtId="0" fontId="6" fillId="2" borderId="1" xfId="1" applyNumberFormat="1" applyFont="1" applyFill="1" applyBorder="1" applyAlignment="1" applyProtection="1">
      <protection locked="0"/>
    </xf>
    <xf numFmtId="0" fontId="4" fillId="2" borderId="1" xfId="1" applyFont="1" applyFill="1" applyBorder="1" applyAlignment="1"/>
    <xf numFmtId="0" fontId="4" fillId="2" borderId="1" xfId="1" applyNumberFormat="1" applyFont="1" applyFill="1" applyBorder="1" applyAlignment="1" applyProtection="1">
      <protection locked="0"/>
    </xf>
    <xf numFmtId="0" fontId="3" fillId="2" borderId="1" xfId="1" applyFont="1" applyFill="1" applyBorder="1"/>
    <xf numFmtId="0" fontId="5" fillId="2" borderId="1" xfId="1" applyFont="1" applyFill="1" applyBorder="1"/>
    <xf numFmtId="0" fontId="8" fillId="3" borderId="5" xfId="2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vertical="center" wrapText="1"/>
    </xf>
    <xf numFmtId="0" fontId="10" fillId="2" borderId="10" xfId="1" applyFont="1" applyFill="1" applyBorder="1" applyAlignment="1">
      <alignment vertical="center" wrapText="1"/>
    </xf>
    <xf numFmtId="0" fontId="10" fillId="2" borderId="6" xfId="1" quotePrefix="1" applyFont="1" applyFill="1" applyBorder="1" applyAlignment="1">
      <alignment horizontal="center" vertical="center" wrapText="1"/>
    </xf>
    <xf numFmtId="0" fontId="10" fillId="2" borderId="11" xfId="1" quotePrefix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164" fontId="10" fillId="0" borderId="9" xfId="5" applyFont="1" applyBorder="1" applyAlignment="1">
      <alignment horizontal="right" vertical="center"/>
    </xf>
    <xf numFmtId="164" fontId="10" fillId="0" borderId="10" xfId="5" applyFont="1" applyBorder="1" applyAlignment="1">
      <alignment horizontal="right" vertical="center"/>
    </xf>
    <xf numFmtId="164" fontId="10" fillId="0" borderId="10" xfId="5" applyFont="1" applyBorder="1" applyAlignment="1">
      <alignment vertical="center"/>
    </xf>
    <xf numFmtId="9" fontId="10" fillId="0" borderId="9" xfId="4" applyFont="1" applyBorder="1" applyAlignment="1">
      <alignment horizontal="center" vertical="center"/>
    </xf>
    <xf numFmtId="9" fontId="10" fillId="0" borderId="13" xfId="4" applyFont="1" applyBorder="1" applyAlignment="1">
      <alignment horizontal="center" vertical="center"/>
    </xf>
    <xf numFmtId="0" fontId="12" fillId="2" borderId="12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1" xfId="1" quotePrefix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43" fontId="12" fillId="0" borderId="0" xfId="1" applyNumberFormat="1" applyFont="1" applyFill="1" applyBorder="1" applyAlignment="1">
      <alignment horizontal="center" vertical="center" wrapText="1"/>
    </xf>
    <xf numFmtId="164" fontId="12" fillId="0" borderId="12" xfId="5" applyFont="1" applyBorder="1" applyAlignment="1">
      <alignment horizontal="right" vertical="center"/>
    </xf>
    <xf numFmtId="164" fontId="12" fillId="0" borderId="0" xfId="5" applyFont="1" applyBorder="1" applyAlignment="1">
      <alignment horizontal="right" vertical="center"/>
    </xf>
    <xf numFmtId="164" fontId="12" fillId="0" borderId="0" xfId="5" applyFont="1" applyBorder="1" applyAlignment="1">
      <alignment vertical="center"/>
    </xf>
    <xf numFmtId="9" fontId="12" fillId="0" borderId="12" xfId="4" applyFont="1" applyBorder="1" applyAlignment="1">
      <alignment horizontal="center" vertical="center"/>
    </xf>
    <xf numFmtId="9" fontId="12" fillId="0" borderId="11" xfId="4" applyFont="1" applyBorder="1" applyAlignment="1">
      <alignment horizontal="center" vertical="center"/>
    </xf>
    <xf numFmtId="0" fontId="5" fillId="0" borderId="0" xfId="1" applyFont="1"/>
    <xf numFmtId="43" fontId="12" fillId="0" borderId="12" xfId="1" applyNumberFormat="1" applyFont="1" applyFill="1" applyBorder="1" applyAlignment="1">
      <alignment vertical="center" wrapText="1"/>
    </xf>
    <xf numFmtId="43" fontId="12" fillId="0" borderId="11" xfId="1" applyNumberFormat="1" applyFont="1" applyFill="1" applyBorder="1" applyAlignment="1">
      <alignment horizontal="left" vertical="center" wrapText="1"/>
    </xf>
    <xf numFmtId="9" fontId="13" fillId="0" borderId="0" xfId="4" applyFont="1" applyFill="1" applyAlignment="1" applyProtection="1">
      <alignment horizontal="center" vertical="center"/>
      <protection locked="0"/>
    </xf>
    <xf numFmtId="0" fontId="12" fillId="0" borderId="11" xfId="1" applyFont="1" applyFill="1" applyBorder="1" applyAlignment="1">
      <alignment horizontal="center" vertical="center" wrapText="1"/>
    </xf>
    <xf numFmtId="164" fontId="12" fillId="0" borderId="12" xfId="5" applyFont="1" applyFill="1" applyBorder="1" applyAlignment="1">
      <alignment horizontal="right" vertical="center" wrapText="1"/>
    </xf>
    <xf numFmtId="0" fontId="10" fillId="2" borderId="12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left" vertical="center" wrapText="1"/>
    </xf>
    <xf numFmtId="2" fontId="11" fillId="0" borderId="0" xfId="1" applyNumberFormat="1" applyFont="1" applyFill="1" applyAlignment="1" applyProtection="1">
      <alignment horizontal="center" vertical="center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0" fontId="10" fillId="0" borderId="11" xfId="1" applyFont="1" applyBorder="1" applyAlignment="1">
      <alignment vertical="center"/>
    </xf>
    <xf numFmtId="164" fontId="10" fillId="0" borderId="12" xfId="5" applyFont="1" applyBorder="1" applyAlignment="1">
      <alignment vertical="center"/>
    </xf>
    <xf numFmtId="164" fontId="10" fillId="0" borderId="0" xfId="5" applyFont="1" applyBorder="1" applyAlignment="1">
      <alignment vertical="center"/>
    </xf>
    <xf numFmtId="9" fontId="10" fillId="0" borderId="12" xfId="4" applyFont="1" applyBorder="1" applyAlignment="1">
      <alignment horizontal="center" vertical="center"/>
    </xf>
    <xf numFmtId="9" fontId="10" fillId="0" borderId="11" xfId="4" applyFont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right" vertical="center" wrapText="1"/>
    </xf>
    <xf numFmtId="0" fontId="10" fillId="2" borderId="11" xfId="1" applyFont="1" applyFill="1" applyBorder="1" applyAlignment="1">
      <alignment horizontal="right" vertical="center" wrapText="1"/>
    </xf>
    <xf numFmtId="2" fontId="10" fillId="2" borderId="0" xfId="1" applyNumberFormat="1" applyFont="1" applyFill="1" applyBorder="1" applyAlignment="1">
      <alignment vertical="center"/>
    </xf>
    <xf numFmtId="2" fontId="10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64" fontId="10" fillId="0" borderId="12" xfId="5" applyFont="1" applyBorder="1" applyAlignment="1">
      <alignment horizontal="center" vertical="center"/>
    </xf>
    <xf numFmtId="164" fontId="10" fillId="0" borderId="11" xfId="5" applyFont="1" applyBorder="1" applyAlignment="1">
      <alignment vertical="center"/>
    </xf>
    <xf numFmtId="0" fontId="3" fillId="0" borderId="0" xfId="1" applyFont="1" applyAlignment="1">
      <alignment vertical="center"/>
    </xf>
    <xf numFmtId="0" fontId="10" fillId="2" borderId="0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right" vertical="center" wrapText="1"/>
    </xf>
    <xf numFmtId="0" fontId="3" fillId="2" borderId="7" xfId="1" applyFont="1" applyFill="1" applyBorder="1" applyAlignment="1">
      <alignment horizontal="right" vertical="center" wrapText="1"/>
    </xf>
    <xf numFmtId="0" fontId="3" fillId="2" borderId="14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/>
    <xf numFmtId="0" fontId="3" fillId="0" borderId="15" xfId="1" applyFont="1" applyBorder="1"/>
    <xf numFmtId="0" fontId="14" fillId="2" borderId="0" xfId="1" applyFont="1" applyFill="1"/>
    <xf numFmtId="0" fontId="14" fillId="2" borderId="2" xfId="1" applyFont="1" applyFill="1" applyBorder="1" applyAlignment="1">
      <alignment horizontal="justify" vertical="center" wrapText="1"/>
    </xf>
    <xf numFmtId="0" fontId="14" fillId="2" borderId="7" xfId="1" applyFont="1" applyFill="1" applyBorder="1" applyAlignment="1">
      <alignment horizontal="right" vertical="center" wrapText="1"/>
    </xf>
    <xf numFmtId="164" fontId="14" fillId="0" borderId="5" xfId="1" applyNumberFormat="1" applyFont="1" applyBorder="1"/>
    <xf numFmtId="0" fontId="14" fillId="0" borderId="0" xfId="1" applyFont="1"/>
    <xf numFmtId="0" fontId="3" fillId="2" borderId="0" xfId="1" applyFont="1" applyFill="1" applyAlignment="1">
      <alignment horizontal="center"/>
    </xf>
    <xf numFmtId="43" fontId="3" fillId="0" borderId="0" xfId="1" applyNumberFormat="1" applyFont="1"/>
    <xf numFmtId="164" fontId="15" fillId="0" borderId="0" xfId="5" applyFont="1"/>
    <xf numFmtId="164" fontId="3" fillId="0" borderId="0" xfId="5" applyFont="1"/>
    <xf numFmtId="0" fontId="10" fillId="2" borderId="0" xfId="1" applyFont="1" applyFill="1"/>
    <xf numFmtId="0" fontId="3" fillId="0" borderId="0" xfId="1" applyFont="1" applyAlignment="1">
      <alignment horizontal="center"/>
    </xf>
    <xf numFmtId="43" fontId="3" fillId="0" borderId="0" xfId="1" applyNumberFormat="1" applyFont="1" applyBorder="1"/>
    <xf numFmtId="0" fontId="0" fillId="0" borderId="0" xfId="0" applyBorder="1"/>
    <xf numFmtId="0" fontId="10" fillId="0" borderId="0" xfId="6" applyFont="1" applyProtection="1"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4" fontId="12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/>
    <xf numFmtId="0" fontId="12" fillId="0" borderId="0" xfId="0" applyFont="1" applyAlignment="1" applyProtection="1">
      <alignment vertical="top" wrapText="1"/>
      <protection locked="0"/>
    </xf>
    <xf numFmtId="4" fontId="12" fillId="0" borderId="0" xfId="0" applyNumberFormat="1" applyFont="1" applyAlignment="1" applyProtection="1">
      <alignment horizontal="center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0" fillId="0" borderId="0" xfId="6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 applyProtection="1">
      <alignment horizontal="center" vertical="top"/>
      <protection locked="0"/>
    </xf>
    <xf numFmtId="164" fontId="12" fillId="0" borderId="12" xfId="5" applyFont="1" applyBorder="1" applyAlignment="1">
      <alignment horizontal="center" vertical="center"/>
    </xf>
    <xf numFmtId="164" fontId="12" fillId="0" borderId="0" xfId="5" applyFont="1" applyBorder="1" applyAlignment="1">
      <alignment horizontal="center" vertical="center"/>
    </xf>
    <xf numFmtId="164" fontId="12" fillId="0" borderId="11" xfId="5" applyFont="1" applyBorder="1" applyAlignment="1">
      <alignment horizontal="center" vertical="center"/>
    </xf>
    <xf numFmtId="9" fontId="12" fillId="0" borderId="12" xfId="4" applyFont="1" applyBorder="1" applyAlignment="1">
      <alignment horizontal="center" vertical="center"/>
    </xf>
    <xf numFmtId="9" fontId="12" fillId="0" borderId="11" xfId="4" applyFont="1" applyBorder="1" applyAlignment="1">
      <alignment horizontal="center" vertical="center"/>
    </xf>
    <xf numFmtId="0" fontId="14" fillId="2" borderId="4" xfId="1" applyFont="1" applyFill="1" applyBorder="1" applyAlignment="1">
      <alignment horizontal="left" vertical="center" wrapText="1" indent="3"/>
    </xf>
    <xf numFmtId="0" fontId="14" fillId="2" borderId="3" xfId="1" applyFont="1" applyFill="1" applyBorder="1" applyAlignment="1">
      <alignment horizontal="left" vertical="center" wrapText="1" indent="3"/>
    </xf>
    <xf numFmtId="165" fontId="14" fillId="2" borderId="2" xfId="1" applyNumberFormat="1" applyFont="1" applyFill="1" applyBorder="1" applyAlignment="1">
      <alignment horizontal="center"/>
    </xf>
    <xf numFmtId="165" fontId="14" fillId="2" borderId="4" xfId="1" applyNumberFormat="1" applyFont="1" applyFill="1" applyBorder="1" applyAlignment="1">
      <alignment horizontal="center"/>
    </xf>
    <xf numFmtId="165" fontId="14" fillId="2" borderId="3" xfId="1" applyNumberFormat="1" applyFont="1" applyFill="1" applyBorder="1" applyAlignment="1">
      <alignment horizontal="center"/>
    </xf>
    <xf numFmtId="9" fontId="13" fillId="0" borderId="11" xfId="4" applyFont="1" applyFill="1" applyBorder="1" applyAlignment="1" applyProtection="1">
      <alignment horizontal="center" vertical="center"/>
      <protection locked="0"/>
    </xf>
    <xf numFmtId="0" fontId="12" fillId="2" borderId="12" xfId="1" applyFont="1" applyFill="1" applyBorder="1" applyAlignment="1">
      <alignment horizontal="left" vertical="center" wrapText="1"/>
    </xf>
    <xf numFmtId="0" fontId="12" fillId="2" borderId="11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center" vertical="center" wrapText="1"/>
    </xf>
    <xf numFmtId="43" fontId="12" fillId="0" borderId="12" xfId="1" applyNumberFormat="1" applyFont="1" applyFill="1" applyBorder="1" applyAlignment="1">
      <alignment horizontal="left" vertical="center" wrapText="1"/>
    </xf>
    <xf numFmtId="43" fontId="12" fillId="0" borderId="11" xfId="1" applyNumberFormat="1" applyFont="1" applyFill="1" applyBorder="1" applyAlignment="1">
      <alignment horizontal="left" vertical="center" wrapText="1"/>
    </xf>
    <xf numFmtId="9" fontId="13" fillId="0" borderId="12" xfId="4" applyFont="1" applyFill="1" applyBorder="1" applyAlignment="1" applyProtection="1">
      <alignment horizontal="center" vertical="center"/>
      <protection locked="0"/>
    </xf>
    <xf numFmtId="9" fontId="13" fillId="0" borderId="0" xfId="4" applyFont="1" applyFill="1" applyAlignment="1" applyProtection="1">
      <alignment horizontal="center" vertical="center"/>
      <protection locked="0"/>
    </xf>
    <xf numFmtId="9" fontId="11" fillId="0" borderId="13" xfId="4" applyFont="1" applyFill="1" applyBorder="1" applyAlignment="1" applyProtection="1">
      <alignment horizontal="center" vertical="center"/>
      <protection locked="0"/>
    </xf>
    <xf numFmtId="9" fontId="11" fillId="0" borderId="11" xfId="4" applyFont="1" applyFill="1" applyBorder="1" applyAlignment="1" applyProtection="1">
      <alignment horizontal="center" vertical="center"/>
      <protection locked="0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44" fontId="8" fillId="3" borderId="6" xfId="3" applyFont="1" applyFill="1" applyBorder="1" applyAlignment="1">
      <alignment horizontal="center" vertical="center" wrapText="1"/>
    </xf>
    <xf numFmtId="44" fontId="8" fillId="3" borderId="7" xfId="3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9" fontId="11" fillId="0" borderId="9" xfId="4" applyFont="1" applyFill="1" applyBorder="1" applyAlignment="1" applyProtection="1">
      <alignment horizontal="center" vertical="center"/>
      <protection locked="0"/>
    </xf>
    <xf numFmtId="9" fontId="11" fillId="0" borderId="12" xfId="4" applyFont="1" applyFill="1" applyBorder="1" applyAlignment="1" applyProtection="1">
      <alignment horizontal="center" vertical="center"/>
      <protection locked="0"/>
    </xf>
    <xf numFmtId="9" fontId="11" fillId="0" borderId="10" xfId="4" applyFont="1" applyFill="1" applyBorder="1" applyAlignment="1" applyProtection="1">
      <alignment horizontal="center" vertical="center"/>
      <protection locked="0"/>
    </xf>
    <xf numFmtId="9" fontId="11" fillId="0" borderId="0" xfId="4" applyFont="1" applyFill="1" applyBorder="1" applyAlignment="1" applyProtection="1">
      <alignment horizontal="center" vertical="center"/>
      <protection locked="0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</cellXfs>
  <cellStyles count="7">
    <cellStyle name="Millares 11" xfId="5"/>
    <cellStyle name="Moneda 3" xfId="3"/>
    <cellStyle name="Normal" xfId="0" builtinId="0"/>
    <cellStyle name="Normal 2 3 3" xfId="6"/>
    <cellStyle name="Normal 22" xfId="1"/>
    <cellStyle name="Normal_141008Reportes Cuadros Institucionales-sectorialesADV" xfId="2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Y44"/>
  <sheetViews>
    <sheetView showGridLines="0" tabSelected="1" zoomScale="90" zoomScaleNormal="90" workbookViewId="0">
      <selection activeCell="I11" sqref="I11"/>
    </sheetView>
  </sheetViews>
  <sheetFormatPr baseColWidth="10" defaultColWidth="12" defaultRowHeight="12"/>
  <cols>
    <col min="1" max="1" width="2.5" style="1" customWidth="1"/>
    <col min="2" max="2" width="25.83203125" style="2" customWidth="1"/>
    <col min="3" max="3" width="29.5" style="2" bestFit="1" customWidth="1"/>
    <col min="4" max="4" width="9.33203125" style="89" customWidth="1"/>
    <col min="5" max="5" width="7.1640625" style="2" customWidth="1"/>
    <col min="6" max="6" width="8.1640625" style="2" bestFit="1" customWidth="1"/>
    <col min="7" max="7" width="12.1640625" style="2" bestFit="1" customWidth="1"/>
    <col min="8" max="8" width="8.6640625" style="2" customWidth="1"/>
    <col min="9" max="9" width="67.5" style="2" customWidth="1"/>
    <col min="10" max="13" width="14.83203125" style="2" hidden="1" customWidth="1"/>
    <col min="14" max="14" width="17.33203125" style="2" hidden="1" customWidth="1"/>
    <col min="15" max="15" width="61.5" style="2" customWidth="1"/>
    <col min="16" max="16" width="13.6640625" style="1" customWidth="1"/>
    <col min="17" max="17" width="12.83203125" style="2" customWidth="1"/>
    <col min="18" max="18" width="12.5" style="2" customWidth="1"/>
    <col min="19" max="19" width="12.83203125" style="2" customWidth="1"/>
    <col min="20" max="20" width="14.83203125" style="2" customWidth="1"/>
    <col min="21" max="23" width="13.1640625" style="2" customWidth="1"/>
    <col min="24" max="24" width="15.33203125" style="2" customWidth="1"/>
    <col min="25" max="25" width="15" style="2" customWidth="1"/>
    <col min="26" max="16384" width="12" style="2"/>
  </cols>
  <sheetData>
    <row r="1" spans="1:25" ht="6.75" customHeight="1"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23.2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12.75" customHeight="1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s="1" customFormat="1" ht="21" customHeight="1">
      <c r="D4" s="5" t="s">
        <v>2</v>
      </c>
      <c r="E4" s="6"/>
      <c r="F4" s="6"/>
      <c r="G4" s="7"/>
      <c r="H4" s="8"/>
      <c r="I4" s="8"/>
      <c r="J4" s="8"/>
      <c r="K4" s="8"/>
      <c r="L4" s="9"/>
      <c r="M4" s="9"/>
      <c r="N4" s="10"/>
      <c r="O4" s="3"/>
    </row>
    <row r="5" spans="1:25" s="1" customFormat="1" ht="8.25" customHeight="1"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5" ht="15" customHeight="1">
      <c r="B6" s="145" t="s">
        <v>3</v>
      </c>
      <c r="C6" s="146"/>
      <c r="D6" s="147" t="s">
        <v>4</v>
      </c>
      <c r="E6" s="148"/>
      <c r="F6" s="148"/>
      <c r="G6" s="148"/>
      <c r="H6" s="149"/>
      <c r="I6" s="150" t="s">
        <v>5</v>
      </c>
      <c r="J6" s="150"/>
      <c r="K6" s="150"/>
      <c r="L6" s="150"/>
      <c r="M6" s="150"/>
      <c r="N6" s="150"/>
      <c r="O6" s="150"/>
      <c r="P6" s="150" t="s">
        <v>6</v>
      </c>
      <c r="Q6" s="150"/>
      <c r="R6" s="150"/>
      <c r="S6" s="150"/>
      <c r="T6" s="150"/>
      <c r="U6" s="150" t="s">
        <v>7</v>
      </c>
      <c r="V6" s="150"/>
      <c r="W6" s="150"/>
      <c r="X6" s="150"/>
      <c r="Y6" s="150"/>
    </row>
    <row r="7" spans="1:25">
      <c r="B7" s="141" t="s">
        <v>8</v>
      </c>
      <c r="C7" s="141" t="s">
        <v>9</v>
      </c>
      <c r="D7" s="139" t="s">
        <v>10</v>
      </c>
      <c r="E7" s="139" t="s">
        <v>11</v>
      </c>
      <c r="F7" s="139" t="s">
        <v>12</v>
      </c>
      <c r="G7" s="139" t="s">
        <v>13</v>
      </c>
      <c r="H7" s="139" t="s">
        <v>14</v>
      </c>
      <c r="I7" s="124" t="s">
        <v>15</v>
      </c>
      <c r="J7" s="124" t="s">
        <v>16</v>
      </c>
      <c r="K7" s="124" t="s">
        <v>17</v>
      </c>
      <c r="L7" s="124" t="s">
        <v>18</v>
      </c>
      <c r="M7" s="124" t="s">
        <v>19</v>
      </c>
      <c r="N7" s="124" t="s">
        <v>20</v>
      </c>
      <c r="O7" s="124" t="s">
        <v>21</v>
      </c>
      <c r="P7" s="124" t="s">
        <v>22</v>
      </c>
      <c r="Q7" s="124" t="s">
        <v>23</v>
      </c>
      <c r="R7" s="124" t="s">
        <v>24</v>
      </c>
      <c r="S7" s="128" t="s">
        <v>25</v>
      </c>
      <c r="T7" s="129"/>
      <c r="U7" s="124" t="s">
        <v>26</v>
      </c>
      <c r="V7" s="126" t="s">
        <v>27</v>
      </c>
      <c r="W7" s="126" t="s">
        <v>28</v>
      </c>
      <c r="X7" s="128" t="s">
        <v>29</v>
      </c>
      <c r="Y7" s="129"/>
    </row>
    <row r="8" spans="1:25" ht="15.75" customHeight="1">
      <c r="B8" s="142"/>
      <c r="C8" s="142"/>
      <c r="D8" s="140"/>
      <c r="E8" s="140"/>
      <c r="F8" s="140"/>
      <c r="G8" s="140"/>
      <c r="H8" s="140"/>
      <c r="I8" s="138"/>
      <c r="J8" s="138"/>
      <c r="K8" s="138"/>
      <c r="L8" s="138"/>
      <c r="M8" s="138"/>
      <c r="N8" s="138"/>
      <c r="O8" s="138"/>
      <c r="P8" s="125"/>
      <c r="Q8" s="125"/>
      <c r="R8" s="125"/>
      <c r="S8" s="11" t="s">
        <v>30</v>
      </c>
      <c r="T8" s="11" t="s">
        <v>31</v>
      </c>
      <c r="U8" s="125"/>
      <c r="V8" s="127"/>
      <c r="W8" s="127"/>
      <c r="X8" s="11" t="s">
        <v>32</v>
      </c>
      <c r="Y8" s="11" t="s">
        <v>33</v>
      </c>
    </row>
    <row r="9" spans="1:25" ht="30" customHeight="1">
      <c r="B9" s="12" t="s">
        <v>34</v>
      </c>
      <c r="C9" s="13" t="s">
        <v>35</v>
      </c>
      <c r="D9" s="14" t="s">
        <v>36</v>
      </c>
      <c r="E9" s="15" t="s">
        <v>37</v>
      </c>
      <c r="F9" s="15" t="s">
        <v>38</v>
      </c>
      <c r="G9" s="16" t="s">
        <v>39</v>
      </c>
      <c r="H9" s="17">
        <v>3049</v>
      </c>
      <c r="I9" s="130" t="s">
        <v>40</v>
      </c>
      <c r="J9" s="18" t="s">
        <v>41</v>
      </c>
      <c r="K9" s="18" t="s">
        <v>42</v>
      </c>
      <c r="L9" s="18" t="s">
        <v>43</v>
      </c>
      <c r="M9" s="18" t="s">
        <v>44</v>
      </c>
      <c r="N9" s="18" t="s">
        <v>45</v>
      </c>
      <c r="O9" s="132" t="s">
        <v>46</v>
      </c>
      <c r="P9" s="134">
        <f>3/3</f>
        <v>1</v>
      </c>
      <c r="Q9" s="136">
        <f>3/3</f>
        <v>1</v>
      </c>
      <c r="R9" s="136">
        <f>T9</f>
        <v>1</v>
      </c>
      <c r="S9" s="136">
        <f>3/3</f>
        <v>1</v>
      </c>
      <c r="T9" s="122">
        <f>3/3</f>
        <v>1</v>
      </c>
      <c r="U9" s="19"/>
      <c r="V9" s="20"/>
      <c r="W9" s="21"/>
      <c r="X9" s="22"/>
      <c r="Y9" s="23"/>
    </row>
    <row r="10" spans="1:25" s="36" customFormat="1" ht="30" customHeight="1">
      <c r="A10" s="3"/>
      <c r="B10" s="24" t="s">
        <v>34</v>
      </c>
      <c r="C10" s="25" t="s">
        <v>35</v>
      </c>
      <c r="D10" s="26" t="s">
        <v>36</v>
      </c>
      <c r="E10" s="27" t="s">
        <v>37</v>
      </c>
      <c r="F10" s="27" t="s">
        <v>38</v>
      </c>
      <c r="G10" s="28" t="s">
        <v>47</v>
      </c>
      <c r="H10" s="29">
        <v>3049</v>
      </c>
      <c r="I10" s="131"/>
      <c r="J10" s="30" t="s">
        <v>41</v>
      </c>
      <c r="K10" s="30" t="s">
        <v>42</v>
      </c>
      <c r="L10" s="30" t="s">
        <v>43</v>
      </c>
      <c r="M10" s="30" t="s">
        <v>44</v>
      </c>
      <c r="N10" s="30" t="s">
        <v>45</v>
      </c>
      <c r="O10" s="133"/>
      <c r="P10" s="135"/>
      <c r="Q10" s="137">
        <f>3/3</f>
        <v>1</v>
      </c>
      <c r="R10" s="137">
        <f>T10</f>
        <v>0</v>
      </c>
      <c r="S10" s="137">
        <f>0/3</f>
        <v>0</v>
      </c>
      <c r="T10" s="123">
        <f>0/3</f>
        <v>0</v>
      </c>
      <c r="U10" s="31"/>
      <c r="V10" s="32"/>
      <c r="W10" s="33"/>
      <c r="X10" s="34"/>
      <c r="Y10" s="35"/>
    </row>
    <row r="11" spans="1:25" s="36" customFormat="1" ht="36.75" customHeight="1">
      <c r="A11" s="3"/>
      <c r="B11" s="24" t="s">
        <v>34</v>
      </c>
      <c r="C11" s="25" t="s">
        <v>35</v>
      </c>
      <c r="D11" s="26" t="s">
        <v>36</v>
      </c>
      <c r="E11" s="27" t="s">
        <v>37</v>
      </c>
      <c r="F11" s="27" t="s">
        <v>38</v>
      </c>
      <c r="G11" s="28" t="s">
        <v>48</v>
      </c>
      <c r="H11" s="29">
        <v>3049</v>
      </c>
      <c r="I11" s="37" t="s">
        <v>49</v>
      </c>
      <c r="J11" s="30"/>
      <c r="K11" s="30"/>
      <c r="L11" s="30"/>
      <c r="M11" s="30"/>
      <c r="N11" s="30"/>
      <c r="O11" s="38" t="s">
        <v>50</v>
      </c>
      <c r="P11" s="39">
        <f>48/48</f>
        <v>1</v>
      </c>
      <c r="Q11" s="39">
        <f>48/48</f>
        <v>1</v>
      </c>
      <c r="R11" s="39">
        <f>T11</f>
        <v>0.9375</v>
      </c>
      <c r="S11" s="39">
        <f>45/48</f>
        <v>0.9375</v>
      </c>
      <c r="T11" s="39">
        <f>45/48</f>
        <v>0.9375</v>
      </c>
      <c r="U11" s="31"/>
      <c r="V11" s="32"/>
      <c r="W11" s="33"/>
      <c r="X11" s="34"/>
      <c r="Y11" s="35"/>
    </row>
    <row r="12" spans="1:25" s="36" customFormat="1" ht="36.75" customHeight="1">
      <c r="A12" s="3"/>
      <c r="B12" s="24" t="s">
        <v>34</v>
      </c>
      <c r="C12" s="25" t="s">
        <v>35</v>
      </c>
      <c r="D12" s="26" t="s">
        <v>36</v>
      </c>
      <c r="E12" s="27" t="s">
        <v>37</v>
      </c>
      <c r="F12" s="27" t="s">
        <v>38</v>
      </c>
      <c r="G12" s="28" t="s">
        <v>51</v>
      </c>
      <c r="H12" s="29">
        <v>3049</v>
      </c>
      <c r="I12" s="37" t="s">
        <v>52</v>
      </c>
      <c r="J12" s="30"/>
      <c r="K12" s="30"/>
      <c r="L12" s="30"/>
      <c r="M12" s="30"/>
      <c r="N12" s="30"/>
      <c r="O12" s="38" t="s">
        <v>53</v>
      </c>
      <c r="P12" s="39">
        <f>1250/1250</f>
        <v>1</v>
      </c>
      <c r="Q12" s="39">
        <f>1250/1250</f>
        <v>1</v>
      </c>
      <c r="R12" s="39">
        <f t="shared" ref="R12:R27" si="0">T12</f>
        <v>0.79120000000000001</v>
      </c>
      <c r="S12" s="39">
        <f>989/1250</f>
        <v>0.79120000000000001</v>
      </c>
      <c r="T12" s="39">
        <f>989/1250</f>
        <v>0.79120000000000001</v>
      </c>
      <c r="U12" s="31"/>
      <c r="V12" s="32"/>
      <c r="W12" s="33"/>
      <c r="X12" s="34"/>
      <c r="Y12" s="35"/>
    </row>
    <row r="13" spans="1:25" s="36" customFormat="1" ht="25.5" customHeight="1">
      <c r="A13" s="3"/>
      <c r="B13" s="24" t="s">
        <v>34</v>
      </c>
      <c r="C13" s="25" t="s">
        <v>35</v>
      </c>
      <c r="D13" s="26" t="s">
        <v>36</v>
      </c>
      <c r="E13" s="27" t="s">
        <v>37</v>
      </c>
      <c r="F13" s="27" t="s">
        <v>38</v>
      </c>
      <c r="G13" s="40" t="s">
        <v>54</v>
      </c>
      <c r="H13" s="29">
        <v>3049</v>
      </c>
      <c r="I13" s="118" t="s">
        <v>55</v>
      </c>
      <c r="J13" s="30"/>
      <c r="K13" s="30"/>
      <c r="L13" s="30"/>
      <c r="M13" s="30"/>
      <c r="N13" s="30"/>
      <c r="O13" s="119" t="s">
        <v>56</v>
      </c>
      <c r="P13" s="120">
        <f>1901/1901</f>
        <v>1</v>
      </c>
      <c r="Q13" s="121">
        <f>1901/1901</f>
        <v>1</v>
      </c>
      <c r="R13" s="121">
        <f t="shared" si="0"/>
        <v>0.8179905312993162</v>
      </c>
      <c r="S13" s="121">
        <f>1555/1901</f>
        <v>0.8179905312993162</v>
      </c>
      <c r="T13" s="114">
        <f>1555/1901</f>
        <v>0.8179905312993162</v>
      </c>
      <c r="U13" s="41"/>
      <c r="V13" s="32"/>
      <c r="W13" s="33"/>
      <c r="X13" s="34"/>
      <c r="Y13" s="35"/>
    </row>
    <row r="14" spans="1:25" s="36" customFormat="1" ht="25.5" customHeight="1">
      <c r="A14" s="3"/>
      <c r="B14" s="24" t="s">
        <v>34</v>
      </c>
      <c r="C14" s="25" t="s">
        <v>35</v>
      </c>
      <c r="D14" s="26" t="s">
        <v>36</v>
      </c>
      <c r="E14" s="27" t="s">
        <v>37</v>
      </c>
      <c r="F14" s="27" t="s">
        <v>38</v>
      </c>
      <c r="G14" s="28" t="s">
        <v>57</v>
      </c>
      <c r="H14" s="29">
        <v>3049</v>
      </c>
      <c r="I14" s="118"/>
      <c r="J14" s="30"/>
      <c r="K14" s="30"/>
      <c r="L14" s="30"/>
      <c r="M14" s="30"/>
      <c r="N14" s="30"/>
      <c r="O14" s="119"/>
      <c r="P14" s="120"/>
      <c r="Q14" s="121"/>
      <c r="R14" s="121"/>
      <c r="S14" s="121"/>
      <c r="T14" s="114"/>
      <c r="U14" s="31"/>
      <c r="V14" s="32"/>
      <c r="W14" s="33"/>
      <c r="X14" s="34"/>
      <c r="Y14" s="35"/>
    </row>
    <row r="15" spans="1:25" s="36" customFormat="1" ht="25.5" customHeight="1">
      <c r="A15" s="3"/>
      <c r="B15" s="24" t="s">
        <v>34</v>
      </c>
      <c r="C15" s="25" t="s">
        <v>35</v>
      </c>
      <c r="D15" s="26" t="s">
        <v>36</v>
      </c>
      <c r="E15" s="27" t="s">
        <v>37</v>
      </c>
      <c r="F15" s="27" t="s">
        <v>38</v>
      </c>
      <c r="G15" s="28" t="s">
        <v>58</v>
      </c>
      <c r="H15" s="29">
        <v>3049</v>
      </c>
      <c r="I15" s="118"/>
      <c r="J15" s="30"/>
      <c r="K15" s="30"/>
      <c r="L15" s="30"/>
      <c r="M15" s="30"/>
      <c r="N15" s="30"/>
      <c r="O15" s="119"/>
      <c r="P15" s="120"/>
      <c r="Q15" s="121"/>
      <c r="R15" s="121"/>
      <c r="S15" s="121"/>
      <c r="T15" s="114"/>
      <c r="U15" s="31"/>
      <c r="V15" s="32"/>
      <c r="W15" s="33"/>
      <c r="X15" s="34"/>
      <c r="Y15" s="35"/>
    </row>
    <row r="16" spans="1:25" s="36" customFormat="1" ht="28.5" customHeight="1">
      <c r="A16" s="3"/>
      <c r="B16" s="24" t="s">
        <v>34</v>
      </c>
      <c r="C16" s="25" t="s">
        <v>35</v>
      </c>
      <c r="D16" s="26" t="s">
        <v>36</v>
      </c>
      <c r="E16" s="27" t="s">
        <v>37</v>
      </c>
      <c r="F16" s="27" t="s">
        <v>38</v>
      </c>
      <c r="G16" s="28" t="s">
        <v>59</v>
      </c>
      <c r="H16" s="29">
        <v>3049</v>
      </c>
      <c r="I16" s="118" t="s">
        <v>60</v>
      </c>
      <c r="J16" s="30"/>
      <c r="K16" s="30"/>
      <c r="L16" s="30"/>
      <c r="M16" s="30"/>
      <c r="N16" s="30"/>
      <c r="O16" s="119" t="s">
        <v>61</v>
      </c>
      <c r="P16" s="120">
        <f>12/12</f>
        <v>1</v>
      </c>
      <c r="Q16" s="121">
        <f>12/12</f>
        <v>1</v>
      </c>
      <c r="R16" s="121">
        <f t="shared" si="0"/>
        <v>1</v>
      </c>
      <c r="S16" s="121">
        <f>12/12</f>
        <v>1</v>
      </c>
      <c r="T16" s="114">
        <f>12/12</f>
        <v>1</v>
      </c>
      <c r="U16" s="31"/>
      <c r="V16" s="32"/>
      <c r="W16" s="33"/>
      <c r="X16" s="34"/>
      <c r="Y16" s="35"/>
    </row>
    <row r="17" spans="1:25" s="36" customFormat="1" ht="28.5" customHeight="1">
      <c r="A17" s="3"/>
      <c r="B17" s="24" t="s">
        <v>34</v>
      </c>
      <c r="C17" s="25" t="s">
        <v>35</v>
      </c>
      <c r="D17" s="26" t="s">
        <v>36</v>
      </c>
      <c r="E17" s="27" t="s">
        <v>37</v>
      </c>
      <c r="F17" s="27" t="s">
        <v>38</v>
      </c>
      <c r="G17" s="28" t="s">
        <v>62</v>
      </c>
      <c r="H17" s="29">
        <v>3049</v>
      </c>
      <c r="I17" s="118"/>
      <c r="J17" s="30"/>
      <c r="K17" s="30"/>
      <c r="L17" s="30"/>
      <c r="M17" s="30"/>
      <c r="N17" s="30"/>
      <c r="O17" s="119"/>
      <c r="P17" s="120"/>
      <c r="Q17" s="121"/>
      <c r="R17" s="121"/>
      <c r="S17" s="121"/>
      <c r="T17" s="114"/>
      <c r="U17" s="31"/>
      <c r="V17" s="32"/>
      <c r="W17" s="33"/>
      <c r="X17" s="34"/>
      <c r="Y17" s="35"/>
    </row>
    <row r="18" spans="1:25" s="36" customFormat="1" ht="36.75" customHeight="1">
      <c r="A18" s="3"/>
      <c r="B18" s="24" t="s">
        <v>34</v>
      </c>
      <c r="C18" s="25" t="s">
        <v>63</v>
      </c>
      <c r="D18" s="26" t="s">
        <v>36</v>
      </c>
      <c r="E18" s="27" t="s">
        <v>37</v>
      </c>
      <c r="F18" s="27" t="s">
        <v>38</v>
      </c>
      <c r="G18" s="28" t="s">
        <v>64</v>
      </c>
      <c r="H18" s="29">
        <v>3049</v>
      </c>
      <c r="I18" s="37" t="s">
        <v>65</v>
      </c>
      <c r="J18" s="30"/>
      <c r="K18" s="30"/>
      <c r="L18" s="30"/>
      <c r="M18" s="30"/>
      <c r="N18" s="30"/>
      <c r="O18" s="38" t="s">
        <v>66</v>
      </c>
      <c r="P18" s="39">
        <f>60/60</f>
        <v>1</v>
      </c>
      <c r="Q18" s="39">
        <f>60/60</f>
        <v>1</v>
      </c>
      <c r="R18" s="39">
        <f t="shared" si="0"/>
        <v>0.91666666666666663</v>
      </c>
      <c r="S18" s="39">
        <f>55/60</f>
        <v>0.91666666666666663</v>
      </c>
      <c r="T18" s="39">
        <f>55/60</f>
        <v>0.91666666666666663</v>
      </c>
      <c r="U18" s="41"/>
      <c r="V18" s="32"/>
      <c r="W18" s="33"/>
      <c r="X18" s="34"/>
      <c r="Y18" s="35"/>
    </row>
    <row r="19" spans="1:25" s="36" customFormat="1" ht="36.75" customHeight="1">
      <c r="A19" s="3"/>
      <c r="B19" s="24" t="s">
        <v>34</v>
      </c>
      <c r="C19" s="25" t="s">
        <v>35</v>
      </c>
      <c r="D19" s="26" t="s">
        <v>36</v>
      </c>
      <c r="E19" s="27" t="s">
        <v>37</v>
      </c>
      <c r="F19" s="27" t="s">
        <v>38</v>
      </c>
      <c r="G19" s="28" t="s">
        <v>67</v>
      </c>
      <c r="H19" s="29">
        <v>3049</v>
      </c>
      <c r="I19" s="37" t="s">
        <v>68</v>
      </c>
      <c r="J19" s="30"/>
      <c r="K19" s="30"/>
      <c r="L19" s="30"/>
      <c r="M19" s="30"/>
      <c r="N19" s="30"/>
      <c r="O19" s="38" t="s">
        <v>69</v>
      </c>
      <c r="P19" s="39">
        <f>1228/1228</f>
        <v>1</v>
      </c>
      <c r="Q19" s="39">
        <f>1228/1228</f>
        <v>1</v>
      </c>
      <c r="R19" s="39">
        <f t="shared" si="0"/>
        <v>1</v>
      </c>
      <c r="S19" s="39">
        <f>1228/1228</f>
        <v>1</v>
      </c>
      <c r="T19" s="39">
        <f>1228/1228</f>
        <v>1</v>
      </c>
      <c r="U19" s="31"/>
      <c r="V19" s="32"/>
      <c r="W19" s="33"/>
      <c r="X19" s="34"/>
      <c r="Y19" s="35"/>
    </row>
    <row r="20" spans="1:25" s="36" customFormat="1" ht="38.25" customHeight="1">
      <c r="A20" s="3"/>
      <c r="B20" s="115" t="s">
        <v>34</v>
      </c>
      <c r="C20" s="116" t="s">
        <v>35</v>
      </c>
      <c r="D20" s="117" t="s">
        <v>36</v>
      </c>
      <c r="E20" s="117" t="s">
        <v>37</v>
      </c>
      <c r="F20" s="117" t="s">
        <v>38</v>
      </c>
      <c r="G20" s="117" t="s">
        <v>70</v>
      </c>
      <c r="H20" s="117">
        <v>3049</v>
      </c>
      <c r="I20" s="37" t="s">
        <v>71</v>
      </c>
      <c r="J20" s="30"/>
      <c r="K20" s="30"/>
      <c r="L20" s="30"/>
      <c r="M20" s="30"/>
      <c r="N20" s="30"/>
      <c r="O20" s="38" t="s">
        <v>72</v>
      </c>
      <c r="P20" s="39">
        <f>260/260</f>
        <v>1</v>
      </c>
      <c r="Q20" s="39">
        <f>260/260</f>
        <v>1</v>
      </c>
      <c r="R20" s="39">
        <f t="shared" si="0"/>
        <v>1</v>
      </c>
      <c r="S20" s="39">
        <f>260/260</f>
        <v>1</v>
      </c>
      <c r="T20" s="39">
        <f>260/260</f>
        <v>1</v>
      </c>
      <c r="U20" s="104"/>
      <c r="V20" s="105"/>
      <c r="W20" s="106"/>
      <c r="X20" s="107"/>
      <c r="Y20" s="108"/>
    </row>
    <row r="21" spans="1:25" s="36" customFormat="1" ht="28.5" customHeight="1">
      <c r="A21" s="3"/>
      <c r="B21" s="115"/>
      <c r="C21" s="116"/>
      <c r="D21" s="117"/>
      <c r="E21" s="117"/>
      <c r="F21" s="117"/>
      <c r="G21" s="117"/>
      <c r="H21" s="117"/>
      <c r="I21" s="37" t="s">
        <v>73</v>
      </c>
      <c r="J21" s="30"/>
      <c r="K21" s="30"/>
      <c r="L21" s="30"/>
      <c r="M21" s="30"/>
      <c r="N21" s="30"/>
      <c r="O21" s="38" t="s">
        <v>74</v>
      </c>
      <c r="P21" s="39">
        <f>20/20</f>
        <v>1</v>
      </c>
      <c r="Q21" s="39">
        <f>20/20</f>
        <v>1</v>
      </c>
      <c r="R21" s="39">
        <f t="shared" si="0"/>
        <v>0.9</v>
      </c>
      <c r="S21" s="39">
        <f>18/20</f>
        <v>0.9</v>
      </c>
      <c r="T21" s="39">
        <f>18/20</f>
        <v>0.9</v>
      </c>
      <c r="U21" s="104"/>
      <c r="V21" s="105"/>
      <c r="W21" s="106"/>
      <c r="X21" s="107"/>
      <c r="Y21" s="108"/>
    </row>
    <row r="22" spans="1:25" s="36" customFormat="1" ht="36.75" customHeight="1">
      <c r="A22" s="3"/>
      <c r="B22" s="24" t="s">
        <v>34</v>
      </c>
      <c r="C22" s="25" t="s">
        <v>35</v>
      </c>
      <c r="D22" s="26" t="s">
        <v>36</v>
      </c>
      <c r="E22" s="27" t="s">
        <v>37</v>
      </c>
      <c r="F22" s="27" t="s">
        <v>38</v>
      </c>
      <c r="G22" s="28" t="s">
        <v>75</v>
      </c>
      <c r="H22" s="29">
        <v>3049</v>
      </c>
      <c r="I22" s="37" t="s">
        <v>76</v>
      </c>
      <c r="J22" s="30"/>
      <c r="K22" s="30"/>
      <c r="L22" s="30"/>
      <c r="M22" s="30"/>
      <c r="N22" s="30"/>
      <c r="O22" s="38" t="s">
        <v>77</v>
      </c>
      <c r="P22" s="39">
        <f>40/40</f>
        <v>1</v>
      </c>
      <c r="Q22" s="39">
        <f>40/40</f>
        <v>1</v>
      </c>
      <c r="R22" s="39">
        <f t="shared" si="0"/>
        <v>1</v>
      </c>
      <c r="S22" s="39">
        <f>40/40</f>
        <v>1</v>
      </c>
      <c r="T22" s="39">
        <f>40/40</f>
        <v>1</v>
      </c>
      <c r="U22" s="31"/>
      <c r="V22" s="32"/>
      <c r="W22" s="33"/>
      <c r="X22" s="34"/>
      <c r="Y22" s="35"/>
    </row>
    <row r="23" spans="1:25" s="36" customFormat="1" ht="36.75" customHeight="1">
      <c r="A23" s="3"/>
      <c r="B23" s="24" t="s">
        <v>34</v>
      </c>
      <c r="C23" s="25" t="s">
        <v>35</v>
      </c>
      <c r="D23" s="26" t="s">
        <v>36</v>
      </c>
      <c r="E23" s="27" t="s">
        <v>37</v>
      </c>
      <c r="F23" s="27" t="s">
        <v>38</v>
      </c>
      <c r="G23" s="28" t="s">
        <v>78</v>
      </c>
      <c r="H23" s="29">
        <v>3049</v>
      </c>
      <c r="I23" s="37" t="s">
        <v>79</v>
      </c>
      <c r="J23" s="30"/>
      <c r="K23" s="30"/>
      <c r="L23" s="30"/>
      <c r="M23" s="30"/>
      <c r="N23" s="30"/>
      <c r="O23" s="38" t="s">
        <v>80</v>
      </c>
      <c r="P23" s="39">
        <f>230/230</f>
        <v>1</v>
      </c>
      <c r="Q23" s="39">
        <f>230/230</f>
        <v>1</v>
      </c>
      <c r="R23" s="39">
        <f t="shared" si="0"/>
        <v>1</v>
      </c>
      <c r="S23" s="39">
        <f>230/230</f>
        <v>1</v>
      </c>
      <c r="T23" s="39">
        <f>230/230</f>
        <v>1</v>
      </c>
      <c r="U23" s="31"/>
      <c r="V23" s="32"/>
      <c r="W23" s="33"/>
      <c r="X23" s="34"/>
      <c r="Y23" s="35"/>
    </row>
    <row r="24" spans="1:25" s="36" customFormat="1" ht="36.75" customHeight="1">
      <c r="A24" s="3"/>
      <c r="B24" s="24" t="s">
        <v>34</v>
      </c>
      <c r="C24" s="25" t="s">
        <v>35</v>
      </c>
      <c r="D24" s="26" t="s">
        <v>36</v>
      </c>
      <c r="E24" s="27" t="s">
        <v>37</v>
      </c>
      <c r="F24" s="27" t="s">
        <v>38</v>
      </c>
      <c r="G24" s="28" t="s">
        <v>81</v>
      </c>
      <c r="H24" s="29">
        <v>3049</v>
      </c>
      <c r="I24" s="37" t="s">
        <v>82</v>
      </c>
      <c r="J24" s="30"/>
      <c r="K24" s="30"/>
      <c r="L24" s="30"/>
      <c r="M24" s="30"/>
      <c r="N24" s="30"/>
      <c r="O24" s="38" t="s">
        <v>83</v>
      </c>
      <c r="P24" s="39">
        <f>350/350</f>
        <v>1</v>
      </c>
      <c r="Q24" s="39">
        <f>350/350</f>
        <v>1</v>
      </c>
      <c r="R24" s="39">
        <f t="shared" si="0"/>
        <v>1</v>
      </c>
      <c r="S24" s="39">
        <f>350/350</f>
        <v>1</v>
      </c>
      <c r="T24" s="39">
        <f>350/350</f>
        <v>1</v>
      </c>
      <c r="U24" s="31"/>
      <c r="V24" s="32"/>
      <c r="W24" s="33"/>
      <c r="X24" s="34"/>
      <c r="Y24" s="35"/>
    </row>
    <row r="25" spans="1:25" ht="44.25" customHeight="1">
      <c r="B25" s="42" t="s">
        <v>34</v>
      </c>
      <c r="C25" s="43" t="s">
        <v>35</v>
      </c>
      <c r="D25" s="16" t="s">
        <v>36</v>
      </c>
      <c r="E25" s="15" t="s">
        <v>37</v>
      </c>
      <c r="F25" s="15" t="s">
        <v>38</v>
      </c>
      <c r="G25" s="44" t="s">
        <v>84</v>
      </c>
      <c r="H25" s="17">
        <v>3049</v>
      </c>
      <c r="I25" s="45" t="s">
        <v>85</v>
      </c>
      <c r="J25" s="46" t="s">
        <v>41</v>
      </c>
      <c r="K25" s="46" t="s">
        <v>42</v>
      </c>
      <c r="L25" s="46" t="s">
        <v>43</v>
      </c>
      <c r="M25" s="46" t="s">
        <v>86</v>
      </c>
      <c r="N25" s="46"/>
      <c r="O25" s="47"/>
      <c r="P25" s="48"/>
      <c r="Q25" s="48"/>
      <c r="R25" s="39">
        <f t="shared" si="0"/>
        <v>0</v>
      </c>
      <c r="S25" s="49"/>
      <c r="T25" s="50"/>
      <c r="U25" s="51"/>
      <c r="V25" s="52"/>
      <c r="W25" s="52"/>
      <c r="X25" s="53"/>
      <c r="Y25" s="54"/>
    </row>
    <row r="26" spans="1:25" ht="44.25" customHeight="1">
      <c r="B26" s="42" t="s">
        <v>34</v>
      </c>
      <c r="C26" s="43" t="s">
        <v>35</v>
      </c>
      <c r="D26" s="16" t="s">
        <v>36</v>
      </c>
      <c r="E26" s="15" t="s">
        <v>37</v>
      </c>
      <c r="F26" s="15" t="s">
        <v>38</v>
      </c>
      <c r="G26" s="44" t="s">
        <v>87</v>
      </c>
      <c r="H26" s="17">
        <v>3049</v>
      </c>
      <c r="I26" s="45"/>
      <c r="J26" s="46" t="s">
        <v>41</v>
      </c>
      <c r="K26" s="46" t="s">
        <v>42</v>
      </c>
      <c r="L26" s="46"/>
      <c r="M26" s="46"/>
      <c r="N26" s="46"/>
      <c r="O26" s="47"/>
      <c r="P26" s="48"/>
      <c r="Q26" s="48"/>
      <c r="R26" s="39">
        <f t="shared" si="0"/>
        <v>0</v>
      </c>
      <c r="S26" s="49"/>
      <c r="T26" s="50"/>
      <c r="U26" s="51"/>
      <c r="V26" s="52"/>
      <c r="W26" s="52"/>
      <c r="X26" s="53"/>
      <c r="Y26" s="54"/>
    </row>
    <row r="27" spans="1:25" s="64" customFormat="1" ht="44.25" customHeight="1">
      <c r="A27" s="55"/>
      <c r="B27" s="42" t="s">
        <v>34</v>
      </c>
      <c r="C27" s="43" t="s">
        <v>35</v>
      </c>
      <c r="D27" s="16" t="s">
        <v>36</v>
      </c>
      <c r="E27" s="15" t="s">
        <v>37</v>
      </c>
      <c r="F27" s="15" t="s">
        <v>38</v>
      </c>
      <c r="G27" s="16" t="s">
        <v>88</v>
      </c>
      <c r="H27" s="17">
        <v>3049</v>
      </c>
      <c r="I27" s="42"/>
      <c r="J27" s="56" t="s">
        <v>41</v>
      </c>
      <c r="K27" s="56" t="s">
        <v>89</v>
      </c>
      <c r="L27" s="56"/>
      <c r="M27" s="56"/>
      <c r="N27" s="57"/>
      <c r="O27" s="58"/>
      <c r="P27" s="59"/>
      <c r="Q27" s="60"/>
      <c r="R27" s="39">
        <f t="shared" si="0"/>
        <v>0</v>
      </c>
      <c r="S27" s="61"/>
      <c r="T27" s="50"/>
      <c r="U27" s="62"/>
      <c r="V27" s="52"/>
      <c r="W27" s="63"/>
      <c r="X27" s="53"/>
      <c r="Y27" s="54"/>
    </row>
    <row r="28" spans="1:25" s="64" customFormat="1" ht="44.25" customHeight="1">
      <c r="A28" s="55"/>
      <c r="B28" s="42" t="s">
        <v>34</v>
      </c>
      <c r="C28" s="43" t="s">
        <v>35</v>
      </c>
      <c r="D28" s="16" t="s">
        <v>36</v>
      </c>
      <c r="E28" s="15" t="s">
        <v>37</v>
      </c>
      <c r="F28" s="15" t="s">
        <v>38</v>
      </c>
      <c r="G28" s="16" t="s">
        <v>90</v>
      </c>
      <c r="H28" s="17">
        <v>3049</v>
      </c>
      <c r="I28" s="42"/>
      <c r="J28" s="56" t="s">
        <v>41</v>
      </c>
      <c r="K28" s="56" t="s">
        <v>89</v>
      </c>
      <c r="L28" s="56"/>
      <c r="M28" s="56"/>
      <c r="N28" s="57"/>
      <c r="O28" s="58"/>
      <c r="P28" s="65"/>
      <c r="Q28" s="61"/>
      <c r="R28" s="61"/>
      <c r="S28" s="61"/>
      <c r="T28" s="50"/>
      <c r="U28" s="62"/>
      <c r="V28" s="52"/>
      <c r="W28" s="63"/>
      <c r="X28" s="53"/>
      <c r="Y28" s="54"/>
    </row>
    <row r="29" spans="1:25">
      <c r="B29" s="66"/>
      <c r="C29" s="67"/>
      <c r="D29" s="68"/>
      <c r="E29" s="69"/>
      <c r="F29" s="69"/>
      <c r="G29" s="70"/>
      <c r="H29" s="71"/>
      <c r="I29" s="71"/>
      <c r="J29" s="72"/>
      <c r="K29" s="72"/>
      <c r="L29" s="72"/>
      <c r="M29" s="72"/>
      <c r="N29" s="72"/>
      <c r="O29" s="69"/>
      <c r="P29" s="73"/>
      <c r="Q29" s="74"/>
      <c r="R29" s="74"/>
      <c r="S29" s="74"/>
      <c r="T29" s="75"/>
      <c r="U29" s="76"/>
      <c r="V29" s="74"/>
      <c r="W29" s="74"/>
      <c r="X29" s="77"/>
      <c r="Y29" s="78"/>
    </row>
    <row r="30" spans="1:25" s="83" customFormat="1">
      <c r="A30" s="79"/>
      <c r="B30" s="80"/>
      <c r="C30" s="109" t="s">
        <v>91</v>
      </c>
      <c r="D30" s="11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11"/>
      <c r="Q30" s="112"/>
      <c r="R30" s="112"/>
      <c r="S30" s="112"/>
      <c r="T30" s="113"/>
      <c r="U30" s="82">
        <f>SUM(U9:U28)</f>
        <v>0</v>
      </c>
      <c r="V30" s="82">
        <f>SUM(V9:V28)</f>
        <v>0</v>
      </c>
      <c r="W30" s="82">
        <f>SUM(W9:W28)</f>
        <v>0</v>
      </c>
      <c r="X30" s="82"/>
      <c r="Y30" s="82"/>
    </row>
    <row r="31" spans="1:25">
      <c r="B31" s="1"/>
      <c r="C31" s="1"/>
      <c r="D31" s="8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U31" s="85"/>
      <c r="V31" s="86"/>
      <c r="W31" s="87"/>
    </row>
    <row r="32" spans="1:25">
      <c r="B32" s="88" t="s">
        <v>92</v>
      </c>
      <c r="G32" s="1"/>
      <c r="H32" s="1"/>
      <c r="I32" s="1"/>
      <c r="J32" s="1"/>
      <c r="K32" s="1"/>
      <c r="L32" s="1"/>
      <c r="M32" s="1"/>
      <c r="N32" s="1"/>
      <c r="O32" s="1"/>
      <c r="U32" s="85"/>
      <c r="V32" s="85"/>
      <c r="W32" s="85"/>
    </row>
    <row r="33" spans="2:25">
      <c r="U33" s="85"/>
      <c r="V33" s="90"/>
    </row>
    <row r="34" spans="2:25" customFormat="1" ht="11.25"/>
    <row r="35" spans="2:25" customFormat="1" ht="11.25">
      <c r="P35" s="91"/>
      <c r="Q35" s="91"/>
      <c r="R35" s="91"/>
      <c r="S35" s="91"/>
      <c r="T35" s="91"/>
    </row>
    <row r="36" spans="2:25" customFormat="1" ht="11.25">
      <c r="P36" s="91"/>
      <c r="Q36" s="91"/>
      <c r="R36" s="91"/>
      <c r="S36" s="91"/>
      <c r="T36" s="91"/>
    </row>
    <row r="37" spans="2:25" customFormat="1" ht="12" customHeight="1">
      <c r="B37" s="2"/>
      <c r="C37" s="2"/>
      <c r="D37" s="89"/>
      <c r="J37" s="92"/>
      <c r="K37" s="93"/>
      <c r="L37" s="94"/>
      <c r="M37" s="94"/>
      <c r="P37" s="1"/>
      <c r="Q37" s="2"/>
      <c r="R37" s="2"/>
      <c r="S37" s="2"/>
      <c r="T37" s="2"/>
      <c r="U37" s="2"/>
      <c r="V37" s="2"/>
      <c r="W37" s="2"/>
      <c r="X37" s="2"/>
      <c r="Y37" s="2"/>
    </row>
    <row r="38" spans="2:25" customFormat="1" ht="15.75" customHeight="1">
      <c r="B38" s="2"/>
      <c r="C38" s="2"/>
      <c r="D38" s="89"/>
      <c r="I38" s="95"/>
      <c r="J38" s="92"/>
      <c r="K38" s="96"/>
      <c r="L38" s="97"/>
      <c r="M38" s="98"/>
      <c r="P38" s="95"/>
      <c r="Q38" s="101"/>
      <c r="R38" s="101"/>
      <c r="S38" s="101"/>
      <c r="T38" s="101"/>
      <c r="U38" s="2"/>
      <c r="V38" s="2"/>
      <c r="W38" s="2"/>
      <c r="X38" s="2"/>
      <c r="Y38" s="2"/>
    </row>
    <row r="39" spans="2:25" customFormat="1" ht="15.75" customHeight="1">
      <c r="B39" s="2"/>
      <c r="C39" s="2"/>
      <c r="D39" s="89"/>
      <c r="I39" s="99" t="s">
        <v>93</v>
      </c>
      <c r="J39" s="92"/>
      <c r="K39" s="96"/>
      <c r="L39" s="97"/>
      <c r="M39" s="98"/>
      <c r="P39" s="102" t="s">
        <v>94</v>
      </c>
      <c r="Q39" s="102"/>
      <c r="R39" s="102"/>
      <c r="S39" s="102"/>
      <c r="T39" s="102"/>
      <c r="U39" s="2"/>
      <c r="V39" s="2"/>
      <c r="W39" s="2"/>
      <c r="X39" s="2"/>
      <c r="Y39" s="2"/>
    </row>
    <row r="40" spans="2:25" customFormat="1" ht="11.25">
      <c r="I40" s="100" t="s">
        <v>95</v>
      </c>
      <c r="J40" s="92"/>
      <c r="K40" s="92"/>
      <c r="L40" s="92"/>
      <c r="M40" s="92"/>
      <c r="P40" s="103" t="s">
        <v>96</v>
      </c>
      <c r="Q40" s="103"/>
      <c r="R40" s="103"/>
      <c r="S40" s="103"/>
      <c r="T40" s="103"/>
    </row>
    <row r="41" spans="2:25" customFormat="1" ht="11.25"/>
    <row r="42" spans="2:25" customFormat="1" ht="11.25"/>
    <row r="43" spans="2:25" customFormat="1" ht="11.25"/>
    <row r="44" spans="2:25" customFormat="1" ht="11.25"/>
  </sheetData>
  <protectedRanges>
    <protectedRange sqref="I37:I38 C35:C36 E35:G36" name="Rango1"/>
    <protectedRange sqref="K37:M40 P39 I40 Q38" name="Rango1_2"/>
    <protectedRange sqref="G37:G39" name="Rango1_3"/>
    <protectedRange sqref="P40" name="Rango1_1"/>
  </protectedRanges>
  <mergeCells count="67">
    <mergeCell ref="B1:Y2"/>
    <mergeCell ref="B3:Y3"/>
    <mergeCell ref="B6:C6"/>
    <mergeCell ref="D6:H6"/>
    <mergeCell ref="I6:O6"/>
    <mergeCell ref="P6:T6"/>
    <mergeCell ref="U6:Y6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U7:U8"/>
    <mergeCell ref="V7:V8"/>
    <mergeCell ref="W7:W8"/>
    <mergeCell ref="X7:Y7"/>
    <mergeCell ref="I9:I10"/>
    <mergeCell ref="O9:O10"/>
    <mergeCell ref="P9:P10"/>
    <mergeCell ref="Q9:Q10"/>
    <mergeCell ref="R9:R10"/>
    <mergeCell ref="S9:S10"/>
    <mergeCell ref="N7:N8"/>
    <mergeCell ref="O7:O8"/>
    <mergeCell ref="P7:P8"/>
    <mergeCell ref="Q7:Q8"/>
    <mergeCell ref="R7:R8"/>
    <mergeCell ref="S7:T7"/>
    <mergeCell ref="T9:T10"/>
    <mergeCell ref="I13:I15"/>
    <mergeCell ref="O13:O15"/>
    <mergeCell ref="P13:P15"/>
    <mergeCell ref="Q13:Q15"/>
    <mergeCell ref="R13:R15"/>
    <mergeCell ref="S13:S15"/>
    <mergeCell ref="T13:T15"/>
    <mergeCell ref="T16:T17"/>
    <mergeCell ref="B20:B21"/>
    <mergeCell ref="C20:C21"/>
    <mergeCell ref="D20:D21"/>
    <mergeCell ref="E20:E21"/>
    <mergeCell ref="F20:F21"/>
    <mergeCell ref="G20:G21"/>
    <mergeCell ref="H20:H21"/>
    <mergeCell ref="I16:I17"/>
    <mergeCell ref="O16:O17"/>
    <mergeCell ref="P16:P17"/>
    <mergeCell ref="Q16:Q17"/>
    <mergeCell ref="R16:R17"/>
    <mergeCell ref="S16:S17"/>
    <mergeCell ref="W20:W21"/>
    <mergeCell ref="X20:X21"/>
    <mergeCell ref="Y20:Y21"/>
    <mergeCell ref="C30:D30"/>
    <mergeCell ref="P30:T30"/>
    <mergeCell ref="Q38:T38"/>
    <mergeCell ref="P39:T39"/>
    <mergeCell ref="P40:T40"/>
    <mergeCell ref="U20:U21"/>
    <mergeCell ref="V20:V21"/>
  </mergeCells>
  <dataValidations count="16">
    <dataValidation allowBlank="1" showInputMessage="1" showErrorMessage="1" prompt="Señalar la dimensión bajo la cual se mide el objetivo. Ej: eficiencia, eficacia, economía, calidad." sqref="L7:L8"/>
    <dataValidation allowBlank="1" showInputMessage="1" showErrorMessage="1" prompt="Se refiere a la expresión matemática del indicador. Determina la forma en que se relacionan las variables." sqref="O7:O8"/>
    <dataValidation allowBlank="1" showInputMessage="1" showErrorMessage="1" prompt="Hace referencia a la determinación concreta de la unidad de medición en que se quiere expresar el resultado del indicador. Ej: porcentaje, becas otorgadas, etc." sqref="N7:N8"/>
    <dataValidation allowBlank="1" showInputMessage="1" showErrorMessage="1" prompt="Hace referencia a la periodicidad en el tiempo con que se realiza la medición del indicador." sqref="M7:M8"/>
    <dataValidation allowBlank="1" showInputMessage="1" showErrorMessage="1" prompt="Indicar si el indicador es estratégico o de gestión." sqref="K7:K8"/>
    <dataValidation allowBlank="1" showInputMessage="1" showErrorMessage="1" prompt="Señalar el nivel de objetivos de la MIR con el que se relaciona el indicador.  Ej: Actividad, componente, propósito, fin." sqref="J7:J8"/>
    <dataValidation allowBlank="1" showInputMessage="1" showErrorMessage="1" prompt="La expresión que identifica al indicador y que manifiesta lo que se desea medir con él." sqref="I7:I8"/>
    <dataValidation allowBlank="1" showInputMessage="1" showErrorMessage="1" prompt="Unidad responsable del programa." sqref="H7:H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7:G8"/>
    <dataValidation allowBlank="1" showInputMessage="1" showErrorMessage="1" prompt="Señalar el código de la subfunción de acuerdo a la clasificación funcional del gasto publicada en el DOF el 27 de diciembre de 2010." sqref="F7:F8"/>
    <dataValidation allowBlank="1" showInputMessage="1" showErrorMessage="1" prompt="Señalarel código de la función de acuerdo a la clasificación funcional del gasto publicada en el DOF el 27 de diciembre de 2010." sqref="E7:E8"/>
    <dataValidation allowBlank="1" showInputMessage="1" showErrorMessage="1" prompt="Señalar el código de la finalidad de acuerdo a la clasificación funcional del gasto publicada en el DOF el 27 de diciembre de 2010." sqref="D7:D8"/>
    <dataValidation allowBlank="1" showInputMessage="1" showErrorMessage="1" prompt="Señalar la estrategia transversal a la que se encuentra alineada el programa." sqref="C7:C8"/>
    <dataValidation allowBlank="1" showInputMessage="1" showErrorMessage="1" prompt="Señalar el eje al que se encuentra alineado el programa." sqref="B7:B8"/>
    <dataValidation allowBlank="1" showInputMessage="1" showErrorMessage="1" prompt="Valor absoluto y relativo que registre el gasto con relación a la meta anual." sqref="U6:Y6"/>
    <dataValidation allowBlank="1" showInputMessage="1" showErrorMessage="1" prompt="Nivel cuantificable anual de las metas aprobadas y modificadas." sqref="P6:T6"/>
  </dataValidations>
  <printOptions horizontalCentered="1"/>
  <pageMargins left="0.11811023622047245" right="0.11811023622047245" top="0.35433070866141736" bottom="0.35433070866141736" header="0.31496062992125984" footer="0.31496062992125984"/>
  <pageSetup scale="4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2022-02-20T22:43:37Z</cp:lastPrinted>
  <dcterms:created xsi:type="dcterms:W3CDTF">2022-02-20T22:41:07Z</dcterms:created>
  <dcterms:modified xsi:type="dcterms:W3CDTF">2022-02-20T22:44:05Z</dcterms:modified>
</cp:coreProperties>
</file>