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  Sub Admva\PRESUPUESTO\2022\"/>
    </mc:Choice>
  </mc:AlternateContent>
  <bookViews>
    <workbookView xWindow="0" yWindow="0" windowWidth="28800" windowHeight="12225" firstSheet="1" activeTab="1"/>
  </bookViews>
  <sheets>
    <sheet name="Anteproyecto 2022 ok" sheetId="1" state="hidden" r:id="rId1"/>
    <sheet name="Presupuesto 2022 " sheetId="9" r:id="rId2"/>
    <sheet name="catalogo acciones sustantivas" sheetId="4" r:id="rId3"/>
  </sheets>
  <externalReferences>
    <externalReference r:id="rId4"/>
    <externalReference r:id="rId5"/>
    <externalReference r:id="rId6"/>
  </externalReferences>
  <definedNames>
    <definedName name="_xlnm._FilterDatabase" localSheetId="0" hidden="1">'Anteproyecto 2022 ok'!$A$6:$W$648</definedName>
    <definedName name="_xlnm._FilterDatabase" localSheetId="2" hidden="1">'catalogo acciones sustantivas'!$B$5:$H$26</definedName>
    <definedName name="_xlnm._FilterDatabase" localSheetId="1" hidden="1">'Presupuesto 2022 '!$A$3:$Z$678</definedName>
    <definedName name="fuente">[1]CATAL_PART!$E$1:$E$6</definedName>
    <definedName name="partida">[1]CATAL_PART!$A$1:$A$700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6" i="9" l="1"/>
  <c r="K365" i="9"/>
  <c r="K328" i="9" l="1"/>
  <c r="J328" i="9"/>
  <c r="H328" i="9"/>
  <c r="K489" i="9" l="1"/>
  <c r="M388" i="9"/>
  <c r="M580" i="9" l="1"/>
  <c r="M579" i="9"/>
  <c r="M557" i="9"/>
  <c r="M593" i="9"/>
  <c r="K388" i="9" l="1"/>
  <c r="K580" i="9"/>
  <c r="K579" i="9"/>
  <c r="K351" i="9"/>
  <c r="N688" i="9" l="1"/>
  <c r="B703" i="9" l="1"/>
  <c r="I701" i="9"/>
  <c r="J700" i="9" s="1"/>
  <c r="J696" i="9"/>
  <c r="I690" i="9"/>
  <c r="J689" i="9" s="1"/>
  <c r="W678" i="9"/>
  <c r="V678" i="9"/>
  <c r="U678" i="9"/>
  <c r="T678" i="9"/>
  <c r="Q678" i="9"/>
  <c r="P678" i="9"/>
  <c r="O678" i="9"/>
  <c r="N678" i="9"/>
  <c r="M678"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8" i="9"/>
  <c r="K487" i="9"/>
  <c r="K486" i="9"/>
  <c r="K485" i="9"/>
  <c r="K484" i="9"/>
  <c r="K483" i="9"/>
  <c r="K482" i="9"/>
  <c r="K481" i="9"/>
  <c r="K480" i="9"/>
  <c r="K479" i="9"/>
  <c r="K478" i="9"/>
  <c r="K477" i="9"/>
  <c r="K476" i="9"/>
  <c r="K475" i="9"/>
  <c r="R474" i="9"/>
  <c r="K474" i="9" s="1"/>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7" i="9"/>
  <c r="K386" i="9"/>
  <c r="K385" i="9"/>
  <c r="K384" i="9"/>
  <c r="K383" i="9"/>
  <c r="K382" i="9"/>
  <c r="K381" i="9"/>
  <c r="K380" i="9"/>
  <c r="K379" i="9"/>
  <c r="K378" i="9"/>
  <c r="K377" i="9"/>
  <c r="K376" i="9"/>
  <c r="K375" i="9"/>
  <c r="K374" i="9"/>
  <c r="K373" i="9"/>
  <c r="K372" i="9"/>
  <c r="K371" i="9"/>
  <c r="K370" i="9"/>
  <c r="K369" i="9"/>
  <c r="K368" i="9"/>
  <c r="K367" i="9"/>
  <c r="K364" i="9"/>
  <c r="K363" i="9"/>
  <c r="K362" i="9"/>
  <c r="K361" i="9"/>
  <c r="K360" i="9"/>
  <c r="K359" i="9"/>
  <c r="K358" i="9"/>
  <c r="K357" i="9"/>
  <c r="K356" i="9"/>
  <c r="K355" i="9"/>
  <c r="K354" i="9"/>
  <c r="K353" i="9"/>
  <c r="K352" i="9"/>
  <c r="K350" i="9"/>
  <c r="K349" i="9"/>
  <c r="K348" i="9"/>
  <c r="K347" i="9"/>
  <c r="K346" i="9"/>
  <c r="K345" i="9"/>
  <c r="K344" i="9"/>
  <c r="K343" i="9"/>
  <c r="K342" i="9"/>
  <c r="K341" i="9"/>
  <c r="K340" i="9"/>
  <c r="K339" i="9"/>
  <c r="K338" i="9"/>
  <c r="K337" i="9"/>
  <c r="K336" i="9"/>
  <c r="K335" i="9"/>
  <c r="K334" i="9"/>
  <c r="K333" i="9"/>
  <c r="L332" i="9"/>
  <c r="K332" i="9" s="1"/>
  <c r="J332" i="9"/>
  <c r="H332" i="9"/>
  <c r="K331" i="9"/>
  <c r="J331" i="9"/>
  <c r="H331" i="9"/>
  <c r="K330" i="9"/>
  <c r="J330" i="9"/>
  <c r="H330" i="9"/>
  <c r="K329" i="9"/>
  <c r="J329" i="9"/>
  <c r="H329" i="9"/>
  <c r="K327" i="9"/>
  <c r="J327" i="9"/>
  <c r="H327" i="9"/>
  <c r="K326" i="9"/>
  <c r="J326" i="9"/>
  <c r="H326" i="9"/>
  <c r="K325" i="9"/>
  <c r="J325" i="9"/>
  <c r="H325" i="9"/>
  <c r="K324" i="9"/>
  <c r="J324" i="9"/>
  <c r="H324" i="9"/>
  <c r="K323" i="9"/>
  <c r="J323" i="9"/>
  <c r="H323" i="9"/>
  <c r="K322" i="9"/>
  <c r="J322" i="9"/>
  <c r="H322" i="9"/>
  <c r="K321" i="9"/>
  <c r="J321" i="9"/>
  <c r="H321" i="9"/>
  <c r="K320" i="9"/>
  <c r="J320" i="9"/>
  <c r="H320" i="9"/>
  <c r="K319" i="9"/>
  <c r="J319" i="9"/>
  <c r="H319" i="9"/>
  <c r="K318" i="9"/>
  <c r="J318" i="9"/>
  <c r="H318" i="9"/>
  <c r="K317" i="9"/>
  <c r="J317" i="9"/>
  <c r="H317" i="9"/>
  <c r="K316" i="9"/>
  <c r="J316" i="9"/>
  <c r="H316" i="9"/>
  <c r="K315" i="9"/>
  <c r="J315" i="9"/>
  <c r="H315" i="9"/>
  <c r="K314" i="9"/>
  <c r="J314" i="9"/>
  <c r="H314" i="9"/>
  <c r="K313" i="9"/>
  <c r="J313" i="9"/>
  <c r="H313" i="9"/>
  <c r="K312" i="9"/>
  <c r="J312" i="9"/>
  <c r="H312" i="9"/>
  <c r="K311" i="9"/>
  <c r="J311" i="9"/>
  <c r="H311" i="9"/>
  <c r="K310" i="9"/>
  <c r="J310" i="9"/>
  <c r="H310" i="9"/>
  <c r="K309" i="9"/>
  <c r="J309" i="9"/>
  <c r="H309" i="9"/>
  <c r="K308" i="9"/>
  <c r="J308" i="9"/>
  <c r="H308" i="9"/>
  <c r="K307" i="9"/>
  <c r="J307" i="9"/>
  <c r="H307" i="9"/>
  <c r="K306" i="9"/>
  <c r="J306" i="9"/>
  <c r="H306" i="9"/>
  <c r="K305" i="9"/>
  <c r="J305" i="9"/>
  <c r="H305" i="9"/>
  <c r="K304" i="9"/>
  <c r="J304" i="9"/>
  <c r="H304" i="9"/>
  <c r="K303" i="9"/>
  <c r="J303" i="9"/>
  <c r="H303" i="9"/>
  <c r="K302" i="9"/>
  <c r="J302" i="9"/>
  <c r="H302" i="9"/>
  <c r="K301" i="9"/>
  <c r="J301" i="9"/>
  <c r="H301" i="9"/>
  <c r="K300" i="9"/>
  <c r="J300" i="9"/>
  <c r="H300" i="9"/>
  <c r="K299" i="9"/>
  <c r="J299" i="9"/>
  <c r="H299" i="9"/>
  <c r="K298" i="9"/>
  <c r="J298" i="9"/>
  <c r="H298" i="9"/>
  <c r="K297" i="9"/>
  <c r="J297" i="9"/>
  <c r="H297" i="9"/>
  <c r="K296" i="9"/>
  <c r="J296" i="9"/>
  <c r="H296" i="9"/>
  <c r="K295" i="9"/>
  <c r="J295" i="9"/>
  <c r="H295" i="9"/>
  <c r="K294" i="9"/>
  <c r="J294" i="9"/>
  <c r="H294" i="9"/>
  <c r="K293" i="9"/>
  <c r="J293" i="9"/>
  <c r="H293" i="9"/>
  <c r="K292" i="9"/>
  <c r="J292" i="9"/>
  <c r="H292" i="9"/>
  <c r="K291" i="9"/>
  <c r="J291" i="9"/>
  <c r="H291" i="9"/>
  <c r="K290" i="9"/>
  <c r="J290" i="9"/>
  <c r="H290" i="9"/>
  <c r="K289" i="9"/>
  <c r="J289" i="9"/>
  <c r="H289" i="9"/>
  <c r="K288" i="9"/>
  <c r="J288" i="9"/>
  <c r="H288" i="9"/>
  <c r="K287" i="9"/>
  <c r="J287" i="9"/>
  <c r="H287" i="9"/>
  <c r="K286" i="9"/>
  <c r="J286" i="9"/>
  <c r="H286" i="9"/>
  <c r="K285" i="9"/>
  <c r="J285" i="9"/>
  <c r="H285" i="9"/>
  <c r="K284" i="9"/>
  <c r="J284" i="9"/>
  <c r="H284" i="9"/>
  <c r="L283" i="9"/>
  <c r="K283" i="9" s="1"/>
  <c r="J283" i="9"/>
  <c r="H283" i="9"/>
  <c r="L282" i="9"/>
  <c r="K282" i="9" s="1"/>
  <c r="J282" i="9"/>
  <c r="H282" i="9"/>
  <c r="K281" i="9"/>
  <c r="J281" i="9"/>
  <c r="H281" i="9"/>
  <c r="K280" i="9"/>
  <c r="J280" i="9"/>
  <c r="H280" i="9"/>
  <c r="K279" i="9"/>
  <c r="J279" i="9"/>
  <c r="H279" i="9"/>
  <c r="K278" i="9"/>
  <c r="J278" i="9"/>
  <c r="H278" i="9"/>
  <c r="K277" i="9"/>
  <c r="J277" i="9"/>
  <c r="H277" i="9"/>
  <c r="K276" i="9"/>
  <c r="J276" i="9"/>
  <c r="H276" i="9"/>
  <c r="K275" i="9"/>
  <c r="J275" i="9"/>
  <c r="H275" i="9"/>
  <c r="K274" i="9"/>
  <c r="J274" i="9"/>
  <c r="H274" i="9"/>
  <c r="K273" i="9"/>
  <c r="J273" i="9"/>
  <c r="H273" i="9"/>
  <c r="K272" i="9"/>
  <c r="J272" i="9"/>
  <c r="H272" i="9"/>
  <c r="K271" i="9"/>
  <c r="J271" i="9"/>
  <c r="H271" i="9"/>
  <c r="K270" i="9"/>
  <c r="J270" i="9"/>
  <c r="H270" i="9"/>
  <c r="K269" i="9"/>
  <c r="J269" i="9"/>
  <c r="H269" i="9"/>
  <c r="K268" i="9"/>
  <c r="J268" i="9"/>
  <c r="H268" i="9"/>
  <c r="K267" i="9"/>
  <c r="J267" i="9"/>
  <c r="H267" i="9"/>
  <c r="K266" i="9"/>
  <c r="J266" i="9"/>
  <c r="H266" i="9"/>
  <c r="K265" i="9"/>
  <c r="J265" i="9"/>
  <c r="H265" i="9"/>
  <c r="K264" i="9"/>
  <c r="J264" i="9"/>
  <c r="H264" i="9"/>
  <c r="K263" i="9"/>
  <c r="J263" i="9"/>
  <c r="H263" i="9"/>
  <c r="K262" i="9"/>
  <c r="J262" i="9"/>
  <c r="H262" i="9"/>
  <c r="K261" i="9"/>
  <c r="J261" i="9"/>
  <c r="H261" i="9"/>
  <c r="K260" i="9"/>
  <c r="J260" i="9"/>
  <c r="H260" i="9"/>
  <c r="K259" i="9"/>
  <c r="J259" i="9"/>
  <c r="H259" i="9"/>
  <c r="K258" i="9"/>
  <c r="J258" i="9"/>
  <c r="H258" i="9"/>
  <c r="K257" i="9"/>
  <c r="J257" i="9"/>
  <c r="H257" i="9"/>
  <c r="K256" i="9"/>
  <c r="J256" i="9"/>
  <c r="H256" i="9"/>
  <c r="K255" i="9"/>
  <c r="J255" i="9"/>
  <c r="H255" i="9"/>
  <c r="K254" i="9"/>
  <c r="J254" i="9"/>
  <c r="H254" i="9"/>
  <c r="K253" i="9"/>
  <c r="J253" i="9"/>
  <c r="H253" i="9"/>
  <c r="K252" i="9"/>
  <c r="J252" i="9"/>
  <c r="H252" i="9"/>
  <c r="R251" i="9"/>
  <c r="K251" i="9" s="1"/>
  <c r="J251" i="9"/>
  <c r="H251" i="9"/>
  <c r="K250" i="9"/>
  <c r="J250" i="9"/>
  <c r="H250" i="9"/>
  <c r="K249" i="9"/>
  <c r="J249" i="9"/>
  <c r="H249" i="9"/>
  <c r="K248" i="9"/>
  <c r="J248" i="9"/>
  <c r="H248" i="9"/>
  <c r="K247" i="9"/>
  <c r="J247" i="9"/>
  <c r="H247" i="9"/>
  <c r="K246" i="9"/>
  <c r="J246" i="9"/>
  <c r="H246" i="9"/>
  <c r="K245" i="9"/>
  <c r="J245" i="9"/>
  <c r="H245" i="9"/>
  <c r="K244" i="9"/>
  <c r="J244" i="9"/>
  <c r="H244" i="9"/>
  <c r="K243" i="9"/>
  <c r="J243" i="9"/>
  <c r="H243" i="9"/>
  <c r="K242" i="9"/>
  <c r="J242" i="9"/>
  <c r="H242" i="9"/>
  <c r="K241" i="9"/>
  <c r="J241" i="9"/>
  <c r="H241" i="9"/>
  <c r="K240" i="9"/>
  <c r="J240" i="9"/>
  <c r="H240" i="9"/>
  <c r="K239" i="9"/>
  <c r="J239" i="9"/>
  <c r="H239" i="9"/>
  <c r="K238" i="9"/>
  <c r="J238" i="9"/>
  <c r="H238" i="9"/>
  <c r="K237" i="9"/>
  <c r="J237" i="9"/>
  <c r="H237" i="9"/>
  <c r="K236" i="9"/>
  <c r="J236" i="9"/>
  <c r="H236" i="9"/>
  <c r="K235" i="9"/>
  <c r="J235" i="9"/>
  <c r="H235" i="9"/>
  <c r="K234" i="9"/>
  <c r="J234" i="9"/>
  <c r="H234" i="9"/>
  <c r="K233" i="9"/>
  <c r="J233" i="9"/>
  <c r="H233" i="9"/>
  <c r="K232" i="9"/>
  <c r="J232" i="9"/>
  <c r="H232" i="9"/>
  <c r="K231" i="9"/>
  <c r="J231" i="9"/>
  <c r="H231" i="9"/>
  <c r="K230" i="9"/>
  <c r="J230" i="9"/>
  <c r="H230" i="9"/>
  <c r="K229" i="9"/>
  <c r="J229" i="9"/>
  <c r="H229" i="9"/>
  <c r="K228" i="9"/>
  <c r="J228" i="9"/>
  <c r="H228" i="9"/>
  <c r="K227" i="9"/>
  <c r="J227" i="9"/>
  <c r="H227" i="9"/>
  <c r="K226" i="9"/>
  <c r="J226" i="9"/>
  <c r="H226" i="9"/>
  <c r="K225" i="9"/>
  <c r="J225" i="9"/>
  <c r="H225" i="9"/>
  <c r="K224" i="9"/>
  <c r="J224" i="9"/>
  <c r="H224" i="9"/>
  <c r="K223" i="9"/>
  <c r="J223" i="9"/>
  <c r="H223" i="9"/>
  <c r="K222" i="9"/>
  <c r="J222" i="9"/>
  <c r="H222" i="9"/>
  <c r="K221" i="9"/>
  <c r="J221" i="9"/>
  <c r="H221" i="9"/>
  <c r="K220" i="9"/>
  <c r="J220" i="9"/>
  <c r="H220" i="9"/>
  <c r="K219" i="9"/>
  <c r="J219" i="9"/>
  <c r="H219" i="9"/>
  <c r="K218" i="9"/>
  <c r="J218" i="9"/>
  <c r="H218" i="9"/>
  <c r="K217" i="9"/>
  <c r="J217" i="9"/>
  <c r="H217" i="9"/>
  <c r="K216" i="9"/>
  <c r="J216" i="9"/>
  <c r="H216" i="9"/>
  <c r="K215" i="9"/>
  <c r="J215" i="9"/>
  <c r="H215" i="9"/>
  <c r="K214" i="9"/>
  <c r="J214" i="9"/>
  <c r="H214" i="9"/>
  <c r="K213" i="9"/>
  <c r="J213" i="9"/>
  <c r="H213" i="9"/>
  <c r="K212" i="9"/>
  <c r="J212" i="9"/>
  <c r="H212" i="9"/>
  <c r="K211" i="9"/>
  <c r="J211" i="9"/>
  <c r="H211" i="9"/>
  <c r="K210" i="9"/>
  <c r="J210" i="9"/>
  <c r="H210" i="9"/>
  <c r="K209" i="9"/>
  <c r="J209" i="9"/>
  <c r="H209" i="9"/>
  <c r="K208" i="9"/>
  <c r="J208" i="9"/>
  <c r="H208" i="9"/>
  <c r="S207" i="9"/>
  <c r="K207" i="9" s="1"/>
  <c r="J207" i="9"/>
  <c r="H207" i="9"/>
  <c r="K206" i="9"/>
  <c r="J206" i="9"/>
  <c r="H206" i="9"/>
  <c r="K205" i="9"/>
  <c r="J205" i="9"/>
  <c r="H205" i="9"/>
  <c r="K204" i="9"/>
  <c r="J204" i="9"/>
  <c r="H204" i="9"/>
  <c r="K203" i="9"/>
  <c r="J203" i="9"/>
  <c r="H203" i="9"/>
  <c r="K202" i="9"/>
  <c r="J202" i="9"/>
  <c r="H202" i="9"/>
  <c r="K201" i="9"/>
  <c r="J201" i="9"/>
  <c r="H201" i="9"/>
  <c r="K200" i="9"/>
  <c r="J200" i="9"/>
  <c r="H200" i="9"/>
  <c r="K199" i="9"/>
  <c r="J199" i="9"/>
  <c r="H199" i="9"/>
  <c r="K198" i="9"/>
  <c r="J198" i="9"/>
  <c r="H198" i="9"/>
  <c r="K197" i="9"/>
  <c r="J197" i="9"/>
  <c r="H197" i="9"/>
  <c r="K196" i="9"/>
  <c r="J196" i="9"/>
  <c r="H196" i="9"/>
  <c r="K195" i="9"/>
  <c r="J195" i="9"/>
  <c r="H195" i="9"/>
  <c r="K194" i="9"/>
  <c r="J194" i="9"/>
  <c r="H194" i="9"/>
  <c r="K193" i="9"/>
  <c r="J193" i="9"/>
  <c r="H193" i="9"/>
  <c r="K192" i="9"/>
  <c r="J192" i="9"/>
  <c r="H192" i="9"/>
  <c r="K191" i="9"/>
  <c r="J191" i="9"/>
  <c r="H191" i="9"/>
  <c r="K190" i="9"/>
  <c r="J190" i="9"/>
  <c r="H190" i="9"/>
  <c r="K189" i="9"/>
  <c r="J189" i="9"/>
  <c r="H189" i="9"/>
  <c r="K188" i="9"/>
  <c r="J188" i="9"/>
  <c r="H188" i="9"/>
  <c r="K187" i="9"/>
  <c r="J187" i="9"/>
  <c r="H187" i="9"/>
  <c r="K186" i="9"/>
  <c r="J186" i="9"/>
  <c r="H186" i="9"/>
  <c r="K185" i="9"/>
  <c r="J185" i="9"/>
  <c r="H185" i="9"/>
  <c r="K184" i="9"/>
  <c r="J184" i="9"/>
  <c r="H184" i="9"/>
  <c r="K183" i="9"/>
  <c r="J183" i="9"/>
  <c r="H183" i="9"/>
  <c r="K182" i="9"/>
  <c r="J182" i="9"/>
  <c r="H182" i="9"/>
  <c r="K181" i="9"/>
  <c r="J181" i="9"/>
  <c r="H181" i="9"/>
  <c r="K180" i="9"/>
  <c r="J180" i="9"/>
  <c r="H180" i="9"/>
  <c r="K179" i="9"/>
  <c r="J179" i="9"/>
  <c r="H179" i="9"/>
  <c r="K178" i="9"/>
  <c r="J178" i="9"/>
  <c r="H178" i="9"/>
  <c r="K177" i="9"/>
  <c r="J177" i="9"/>
  <c r="H177" i="9"/>
  <c r="K176" i="9"/>
  <c r="J176" i="9"/>
  <c r="H176" i="9"/>
  <c r="K175" i="9"/>
  <c r="J175" i="9"/>
  <c r="H175" i="9"/>
  <c r="K174" i="9"/>
  <c r="J174" i="9"/>
  <c r="H174" i="9"/>
  <c r="K173" i="9"/>
  <c r="J173" i="9"/>
  <c r="H173" i="9"/>
  <c r="K172" i="9"/>
  <c r="J172" i="9"/>
  <c r="H172" i="9"/>
  <c r="K171" i="9"/>
  <c r="J171" i="9"/>
  <c r="H171" i="9"/>
  <c r="K170" i="9"/>
  <c r="J170" i="9"/>
  <c r="H170" i="9"/>
  <c r="S169" i="9"/>
  <c r="K169" i="9" s="1"/>
  <c r="J169" i="9"/>
  <c r="H169" i="9"/>
  <c r="K168" i="9"/>
  <c r="J168" i="9"/>
  <c r="H168" i="9"/>
  <c r="K167" i="9"/>
  <c r="J167" i="9"/>
  <c r="H167" i="9"/>
  <c r="K166" i="9"/>
  <c r="J166" i="9"/>
  <c r="H166" i="9"/>
  <c r="K165" i="9"/>
  <c r="J165" i="9"/>
  <c r="H165" i="9"/>
  <c r="K164" i="9"/>
  <c r="J164" i="9"/>
  <c r="H164" i="9"/>
  <c r="K163" i="9"/>
  <c r="J163" i="9"/>
  <c r="H163" i="9"/>
  <c r="K162" i="9"/>
  <c r="J162" i="9"/>
  <c r="H162" i="9"/>
  <c r="K161" i="9"/>
  <c r="J161" i="9"/>
  <c r="H161" i="9"/>
  <c r="K160" i="9"/>
  <c r="J160" i="9"/>
  <c r="H160" i="9"/>
  <c r="K159" i="9"/>
  <c r="J159" i="9"/>
  <c r="H159" i="9"/>
  <c r="K158" i="9"/>
  <c r="J158" i="9"/>
  <c r="H158" i="9"/>
  <c r="K157" i="9"/>
  <c r="J157" i="9"/>
  <c r="H157" i="9"/>
  <c r="K156" i="9"/>
  <c r="J156" i="9"/>
  <c r="H156" i="9"/>
  <c r="K155" i="9"/>
  <c r="J155" i="9"/>
  <c r="H155" i="9"/>
  <c r="K154" i="9"/>
  <c r="J154" i="9"/>
  <c r="H154" i="9"/>
  <c r="K153" i="9"/>
  <c r="J153" i="9"/>
  <c r="H153" i="9"/>
  <c r="K152" i="9"/>
  <c r="J152" i="9"/>
  <c r="H152" i="9"/>
  <c r="K151" i="9"/>
  <c r="J151" i="9"/>
  <c r="H151" i="9"/>
  <c r="K150" i="9"/>
  <c r="J150" i="9"/>
  <c r="H150" i="9"/>
  <c r="K149" i="9"/>
  <c r="J149" i="9"/>
  <c r="H149" i="9"/>
  <c r="K148" i="9"/>
  <c r="J148" i="9"/>
  <c r="H148" i="9"/>
  <c r="K147" i="9"/>
  <c r="J147" i="9"/>
  <c r="H147" i="9"/>
  <c r="K146" i="9"/>
  <c r="J146" i="9"/>
  <c r="H146" i="9"/>
  <c r="K145" i="9"/>
  <c r="J145" i="9"/>
  <c r="H145" i="9"/>
  <c r="K144" i="9"/>
  <c r="J144" i="9"/>
  <c r="H144" i="9"/>
  <c r="K143" i="9"/>
  <c r="J143" i="9"/>
  <c r="H143" i="9"/>
  <c r="K142" i="9"/>
  <c r="J142" i="9"/>
  <c r="H142" i="9"/>
  <c r="K141" i="9"/>
  <c r="J141" i="9"/>
  <c r="H141" i="9"/>
  <c r="K140" i="9"/>
  <c r="J140" i="9"/>
  <c r="H140" i="9"/>
  <c r="S139" i="9"/>
  <c r="J139" i="9"/>
  <c r="H139" i="9"/>
  <c r="K138" i="9"/>
  <c r="J138" i="9"/>
  <c r="H138" i="9"/>
  <c r="K137" i="9"/>
  <c r="J137" i="9"/>
  <c r="H137" i="9"/>
  <c r="K136" i="9"/>
  <c r="J136" i="9"/>
  <c r="H136" i="9"/>
  <c r="K135" i="9"/>
  <c r="J135" i="9"/>
  <c r="H135" i="9"/>
  <c r="K134" i="9"/>
  <c r="J134" i="9"/>
  <c r="H134" i="9"/>
  <c r="K133" i="9"/>
  <c r="J133" i="9"/>
  <c r="H133" i="9"/>
  <c r="K132" i="9"/>
  <c r="J132" i="9"/>
  <c r="H132" i="9"/>
  <c r="K131" i="9"/>
  <c r="J131" i="9"/>
  <c r="H131" i="9"/>
  <c r="K130" i="9"/>
  <c r="J130" i="9"/>
  <c r="H130" i="9"/>
  <c r="K129" i="9"/>
  <c r="J129" i="9"/>
  <c r="H129" i="9"/>
  <c r="K128" i="9"/>
  <c r="J128" i="9"/>
  <c r="H128" i="9"/>
  <c r="K127" i="9"/>
  <c r="J127" i="9"/>
  <c r="H127" i="9"/>
  <c r="K126" i="9"/>
  <c r="J126" i="9"/>
  <c r="H126" i="9"/>
  <c r="K125" i="9"/>
  <c r="J125" i="9"/>
  <c r="H125" i="9"/>
  <c r="K124" i="9"/>
  <c r="J124" i="9"/>
  <c r="H124" i="9"/>
  <c r="K123" i="9"/>
  <c r="J123" i="9"/>
  <c r="H123" i="9"/>
  <c r="K122" i="9"/>
  <c r="J122" i="9"/>
  <c r="H122" i="9"/>
  <c r="K121" i="9"/>
  <c r="J121" i="9"/>
  <c r="H121" i="9"/>
  <c r="K120" i="9"/>
  <c r="J120" i="9"/>
  <c r="H120" i="9"/>
  <c r="K119" i="9"/>
  <c r="J119" i="9"/>
  <c r="H119" i="9"/>
  <c r="K118" i="9"/>
  <c r="J118" i="9"/>
  <c r="H118" i="9"/>
  <c r="K117" i="9"/>
  <c r="J117" i="9"/>
  <c r="H117" i="9"/>
  <c r="K116" i="9"/>
  <c r="J116" i="9"/>
  <c r="H116" i="9"/>
  <c r="K115" i="9"/>
  <c r="J115" i="9"/>
  <c r="H115" i="9"/>
  <c r="K114" i="9"/>
  <c r="J114" i="9"/>
  <c r="H114" i="9"/>
  <c r="K113" i="9"/>
  <c r="J113" i="9"/>
  <c r="H113" i="9"/>
  <c r="K112" i="9"/>
  <c r="J112" i="9"/>
  <c r="H112" i="9"/>
  <c r="K111" i="9"/>
  <c r="J111" i="9"/>
  <c r="H111" i="9"/>
  <c r="K110" i="9"/>
  <c r="J110" i="9"/>
  <c r="H110" i="9"/>
  <c r="K109" i="9"/>
  <c r="J109" i="9"/>
  <c r="H109" i="9"/>
  <c r="K108" i="9"/>
  <c r="J108" i="9"/>
  <c r="H108" i="9"/>
  <c r="K107" i="9"/>
  <c r="J107" i="9"/>
  <c r="H107" i="9"/>
  <c r="K106" i="9"/>
  <c r="J106" i="9"/>
  <c r="H106" i="9"/>
  <c r="K105" i="9"/>
  <c r="J105" i="9"/>
  <c r="H105" i="9"/>
  <c r="K104" i="9"/>
  <c r="J104" i="9"/>
  <c r="H104" i="9"/>
  <c r="K103" i="9"/>
  <c r="J103" i="9"/>
  <c r="H103" i="9"/>
  <c r="K102" i="9"/>
  <c r="J102" i="9"/>
  <c r="H102" i="9"/>
  <c r="K101" i="9"/>
  <c r="J101" i="9"/>
  <c r="H101" i="9"/>
  <c r="K100" i="9"/>
  <c r="J100" i="9"/>
  <c r="H100" i="9"/>
  <c r="K99" i="9"/>
  <c r="J99" i="9"/>
  <c r="H99" i="9"/>
  <c r="K98" i="9"/>
  <c r="J98" i="9"/>
  <c r="H98" i="9"/>
  <c r="K97" i="9"/>
  <c r="J97" i="9"/>
  <c r="H97" i="9"/>
  <c r="K96" i="9"/>
  <c r="J96" i="9"/>
  <c r="H96" i="9"/>
  <c r="K95" i="9"/>
  <c r="J95" i="9"/>
  <c r="H95" i="9"/>
  <c r="K94" i="9"/>
  <c r="J94" i="9"/>
  <c r="H94" i="9"/>
  <c r="K93" i="9"/>
  <c r="J93" i="9"/>
  <c r="H93" i="9"/>
  <c r="K92" i="9"/>
  <c r="J92" i="9"/>
  <c r="H92" i="9"/>
  <c r="K91" i="9"/>
  <c r="J91" i="9"/>
  <c r="H91" i="9"/>
  <c r="K90" i="9"/>
  <c r="J90" i="9"/>
  <c r="H90" i="9"/>
  <c r="K89" i="9"/>
  <c r="J89" i="9"/>
  <c r="H89" i="9"/>
  <c r="K88" i="9"/>
  <c r="J88" i="9"/>
  <c r="H88" i="9"/>
  <c r="K87" i="9"/>
  <c r="J87" i="9"/>
  <c r="H87" i="9"/>
  <c r="K86" i="9"/>
  <c r="J86" i="9"/>
  <c r="H86" i="9"/>
  <c r="K85" i="9"/>
  <c r="J85" i="9"/>
  <c r="H85" i="9"/>
  <c r="K84" i="9"/>
  <c r="J84" i="9"/>
  <c r="H84" i="9"/>
  <c r="K83" i="9"/>
  <c r="J83" i="9"/>
  <c r="H83" i="9"/>
  <c r="K82" i="9"/>
  <c r="J82" i="9"/>
  <c r="H82" i="9"/>
  <c r="K81" i="9"/>
  <c r="J81" i="9"/>
  <c r="H81" i="9"/>
  <c r="K80" i="9"/>
  <c r="J80" i="9"/>
  <c r="H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J46" i="9"/>
  <c r="H46" i="9"/>
  <c r="K45" i="9"/>
  <c r="J45" i="9"/>
  <c r="H45" i="9"/>
  <c r="K44" i="9"/>
  <c r="J44" i="9"/>
  <c r="H44" i="9"/>
  <c r="K43" i="9"/>
  <c r="J43" i="9"/>
  <c r="H43" i="9"/>
  <c r="K42" i="9"/>
  <c r="J42" i="9"/>
  <c r="H42" i="9"/>
  <c r="K41" i="9"/>
  <c r="J41" i="9"/>
  <c r="H41" i="9"/>
  <c r="K40" i="9"/>
  <c r="J40" i="9"/>
  <c r="H40" i="9"/>
  <c r="K39" i="9"/>
  <c r="J39" i="9"/>
  <c r="H39" i="9"/>
  <c r="K38" i="9"/>
  <c r="J38" i="9"/>
  <c r="H38" i="9"/>
  <c r="K37" i="9"/>
  <c r="J37" i="9"/>
  <c r="H37" i="9"/>
  <c r="K36" i="9"/>
  <c r="J36" i="9"/>
  <c r="H36" i="9"/>
  <c r="K35" i="9"/>
  <c r="J35" i="9"/>
  <c r="H35" i="9"/>
  <c r="K34" i="9"/>
  <c r="J34" i="9"/>
  <c r="H34" i="9"/>
  <c r="K33" i="9"/>
  <c r="J33" i="9"/>
  <c r="H33" i="9"/>
  <c r="K32" i="9"/>
  <c r="J32" i="9"/>
  <c r="H32" i="9"/>
  <c r="K31" i="9"/>
  <c r="J31" i="9"/>
  <c r="H31" i="9"/>
  <c r="K30" i="9"/>
  <c r="J30" i="9"/>
  <c r="H30" i="9"/>
  <c r="K29" i="9"/>
  <c r="J29" i="9"/>
  <c r="H29" i="9"/>
  <c r="K28" i="9"/>
  <c r="J28" i="9"/>
  <c r="H28" i="9"/>
  <c r="K27" i="9"/>
  <c r="J27" i="9"/>
  <c r="H27" i="9"/>
  <c r="K26" i="9"/>
  <c r="J26" i="9"/>
  <c r="H26" i="9"/>
  <c r="K25" i="9"/>
  <c r="J25" i="9"/>
  <c r="H25" i="9"/>
  <c r="K24" i="9"/>
  <c r="J24" i="9"/>
  <c r="H24" i="9"/>
  <c r="K23" i="9"/>
  <c r="J23" i="9"/>
  <c r="H23" i="9"/>
  <c r="K22" i="9"/>
  <c r="J22" i="9"/>
  <c r="H22" i="9"/>
  <c r="K21" i="9"/>
  <c r="J21" i="9"/>
  <c r="H21" i="9"/>
  <c r="K20" i="9"/>
  <c r="J20" i="9"/>
  <c r="H20" i="9"/>
  <c r="K19" i="9"/>
  <c r="J19" i="9"/>
  <c r="H19" i="9"/>
  <c r="K18" i="9"/>
  <c r="J18" i="9"/>
  <c r="H18" i="9"/>
  <c r="K17" i="9"/>
  <c r="J17" i="9"/>
  <c r="H17" i="9"/>
  <c r="K16" i="9"/>
  <c r="J16" i="9"/>
  <c r="H16" i="9"/>
  <c r="K15" i="9"/>
  <c r="J15" i="9"/>
  <c r="H15" i="9"/>
  <c r="K14" i="9"/>
  <c r="J14" i="9"/>
  <c r="H14" i="9"/>
  <c r="K13" i="9"/>
  <c r="J13" i="9"/>
  <c r="H13" i="9"/>
  <c r="K12" i="9"/>
  <c r="J12" i="9"/>
  <c r="H12" i="9"/>
  <c r="K11" i="9"/>
  <c r="J11" i="9"/>
  <c r="H11" i="9"/>
  <c r="K10" i="9"/>
  <c r="J10" i="9"/>
  <c r="H10" i="9"/>
  <c r="K9" i="9"/>
  <c r="J9" i="9"/>
  <c r="H9" i="9"/>
  <c r="K8" i="9"/>
  <c r="J8" i="9"/>
  <c r="H8" i="9"/>
  <c r="K7" i="9"/>
  <c r="J7" i="9"/>
  <c r="H7" i="9"/>
  <c r="L6" i="9"/>
  <c r="K6" i="9"/>
  <c r="J6" i="9"/>
  <c r="H6" i="9"/>
  <c r="K5" i="9"/>
  <c r="J5" i="9"/>
  <c r="H5" i="9"/>
  <c r="K4" i="9"/>
  <c r="J4" i="9"/>
  <c r="H4" i="9"/>
  <c r="J699" i="9" l="1"/>
  <c r="J698" i="9"/>
  <c r="J687" i="9"/>
  <c r="J688" i="9"/>
  <c r="S678" i="9"/>
  <c r="L678" i="9"/>
  <c r="J686" i="9"/>
  <c r="R678" i="9"/>
  <c r="K139" i="9"/>
  <c r="K678" i="9" s="1"/>
  <c r="J697" i="9"/>
  <c r="J701" i="9" l="1"/>
  <c r="K681" i="9"/>
  <c r="J690" i="9"/>
  <c r="I301" i="1" l="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I651" i="1" l="1"/>
  <c r="L657" i="1" l="1"/>
  <c r="L659" i="1" s="1"/>
  <c r="V648" i="1"/>
  <c r="S648" i="1"/>
  <c r="Q648" i="1"/>
  <c r="P648" i="1"/>
  <c r="O648" i="1"/>
  <c r="N648" i="1"/>
  <c r="K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M648" i="1"/>
  <c r="R648" i="1"/>
  <c r="L648" i="1"/>
  <c r="U648" i="1" l="1"/>
  <c r="T648" i="1"/>
  <c r="J648" i="1"/>
  <c r="J650" i="1" s="1"/>
  <c r="J653" i="1" l="1"/>
</calcChain>
</file>

<file path=xl/sharedStrings.xml><?xml version="1.0" encoding="utf-8"?>
<sst xmlns="http://schemas.openxmlformats.org/spreadsheetml/2006/main" count="10086" uniqueCount="541">
  <si>
    <r>
      <t xml:space="preserve">      ANTEPROYECTO DE PRESUPUESTO EJERCICIO </t>
    </r>
    <r>
      <rPr>
        <b/>
        <sz val="48"/>
        <color theme="1"/>
        <rFont val="Calibri"/>
        <family val="2"/>
        <scheme val="minor"/>
      </rPr>
      <t>2022</t>
    </r>
    <r>
      <rPr>
        <sz val="36"/>
        <color theme="1"/>
        <rFont val="Calibri"/>
        <family val="2"/>
        <scheme val="minor"/>
      </rPr>
      <t xml:space="preserve">   DE LA UPB</t>
    </r>
  </si>
  <si>
    <t>AREA SOLICITANTE</t>
  </si>
  <si>
    <t>MONTO ANUAL</t>
  </si>
  <si>
    <t>Déficit</t>
  </si>
  <si>
    <r>
      <t>FUENTE DE FINANCIAMIENTO (</t>
    </r>
    <r>
      <rPr>
        <b/>
        <sz val="12"/>
        <color theme="8" tint="0.39997558519241921"/>
        <rFont val="Calibri"/>
        <family val="2"/>
        <scheme val="minor"/>
      </rPr>
      <t>USO EXCLUSIVO PRESUPUESTO</t>
    </r>
    <r>
      <rPr>
        <b/>
        <sz val="12"/>
        <color theme="1"/>
        <rFont val="Calibri"/>
        <family val="2"/>
        <scheme val="minor"/>
      </rPr>
      <t xml:space="preserve"> )</t>
    </r>
  </si>
  <si>
    <t>UR / Centro Gestor</t>
  </si>
  <si>
    <t>PROGRAMA PRESUPUESTAL</t>
  </si>
  <si>
    <t>NOMBRE DEL PROCESO (P ó G)</t>
  </si>
  <si>
    <t>PARTIDA PRESUPUESTARIA</t>
  </si>
  <si>
    <t>DESCRIPCIÓN PARTIDA</t>
  </si>
  <si>
    <t>ENERO</t>
  </si>
  <si>
    <t>FEBRERO</t>
  </si>
  <si>
    <t>MARZO</t>
  </si>
  <si>
    <t>ABRIL</t>
  </si>
  <si>
    <t>MAYO</t>
  </si>
  <si>
    <t>JUNIO</t>
  </si>
  <si>
    <t>JULIO</t>
  </si>
  <si>
    <t>AGOSTO</t>
  </si>
  <si>
    <t>SEPTIEMBRE</t>
  </si>
  <si>
    <t>OCTUBRE</t>
  </si>
  <si>
    <t>NOVIEMBRE</t>
  </si>
  <si>
    <t>DICIEMBRE</t>
  </si>
  <si>
    <t>justificacion</t>
  </si>
  <si>
    <t>0301</t>
  </si>
  <si>
    <t>G1008</t>
  </si>
  <si>
    <t>Administración de los recursos humanos, materiales, financieros y de servicios de la Universidad Politécnica del Bicentenario</t>
  </si>
  <si>
    <t>0101</t>
  </si>
  <si>
    <t>G2004</t>
  </si>
  <si>
    <t>Dirección Estratégica de la Universidad Politécnica del Bicentenario</t>
  </si>
  <si>
    <t>G2110</t>
  </si>
  <si>
    <t>Operación del modelo de planeación y evaluación de la Universidad Politécnica del Bicentenario</t>
  </si>
  <si>
    <t>0201</t>
  </si>
  <si>
    <t>P0770</t>
  </si>
  <si>
    <t>Administración  e impartición de los servicios educativos existentes de la Universidad Politécnica del Bicentenario</t>
  </si>
  <si>
    <t>P0771</t>
  </si>
  <si>
    <t>Aplicación de planes de trabajo de atención a la deserción y reprobación en los alumnos de la Universidad Politécnica del Bicentenario</t>
  </si>
  <si>
    <t>P0772</t>
  </si>
  <si>
    <t>Apoyos para la profesionalización del personal de la Universidad Politécnica del Bicentenario</t>
  </si>
  <si>
    <t>P0773</t>
  </si>
  <si>
    <t>Capacitación y certificación de competencias profesionales de los alumnos de la Universidad Politécnica del Bicentenario</t>
  </si>
  <si>
    <t>P0774</t>
  </si>
  <si>
    <t>Formación integral de las alumnos de la Universidad Politécnica del  Bicentenario</t>
  </si>
  <si>
    <t>P0776</t>
  </si>
  <si>
    <t>P0777</t>
  </si>
  <si>
    <t>Mantenimiento de la infraestructura de la Universidad Politécnica del Bicentenario</t>
  </si>
  <si>
    <t>P0778</t>
  </si>
  <si>
    <t>Operación de otorgamiento de becas y apoyos para los alumnos de la Universidad Politécnica del Bicentenario</t>
  </si>
  <si>
    <t>P0779</t>
  </si>
  <si>
    <t>Operación de servicios de vinculación de la Universidad Politécnica del Bicentenario con el entorno</t>
  </si>
  <si>
    <t>P0781</t>
  </si>
  <si>
    <t>Realización de actividades de emprendimiento y experiencias exitosas en la Universidad Politécnica del Bicentenario</t>
  </si>
  <si>
    <t>P3170</t>
  </si>
  <si>
    <t>Administración del mantenimiento y soporte de equipo informático, cómputo y redes de la Universidad Politécnica del Bicentenario</t>
  </si>
  <si>
    <t>P3171</t>
  </si>
  <si>
    <t>Administración de los servicios escolares de la Universidad Politécnica del Bicentenario</t>
  </si>
  <si>
    <t>P3172</t>
  </si>
  <si>
    <t>Gestión de proyectos de investigación, innovación y desarrollo tecnológico de la UPB</t>
  </si>
  <si>
    <t>Honorarios asimilables a salarios</t>
  </si>
  <si>
    <t>Control Escolar</t>
  </si>
  <si>
    <t>Servicios postales y telegráficos</t>
  </si>
  <si>
    <t>Envío de documentos por mensajería y/o paquetería como parte de los trámites de Control Escolar</t>
  </si>
  <si>
    <t>Servicios de apoyo administrativo, fotocopiado e impresión</t>
  </si>
  <si>
    <t xml:space="preserve"> Para elaboración de credenciales</t>
  </si>
  <si>
    <t xml:space="preserve">Impresión de documentos oficiales (títulos profesionales) </t>
  </si>
  <si>
    <t>Servicios de apoyo administrativo, traducción, fotocopiado e impresión</t>
  </si>
  <si>
    <t>Productos alimenticios para personas</t>
  </si>
  <si>
    <t>Impuesto estatal sobre nomina 2.3 %</t>
  </si>
  <si>
    <t>Servicios profesionales, científicos y técnicos integrales</t>
  </si>
  <si>
    <t xml:space="preserve">Como parte de la realización del proceso de admisión se requiere el pago al evaluador externo CENEVAL para la evaluación académica de los aspirantes a la oferta educativa de la Universidad. </t>
  </si>
  <si>
    <t>Cultura y deporte</t>
  </si>
  <si>
    <t>Impuestos y derechos</t>
  </si>
  <si>
    <t xml:space="preserve">Pago de derechos, credenciales y arbitrajes para participar en los Torneos deportivos de INTERUPOLS, CONDDE, CODE y red INTERCULTURAL . </t>
  </si>
  <si>
    <t>Ayudas sociales a personas Transporte</t>
  </si>
  <si>
    <t>Adquisición de uniformes, transporte, hospedaje y alimentación  para alumnos que participaran en los eventos deportivos y culturales INTERUPOLITÉCNICAS REGIONAL Y NACIONAL , CONDDE , LIGA JR y red INTERCULTURAL 2021.</t>
  </si>
  <si>
    <t>Pasajes terrestres</t>
  </si>
  <si>
    <t>Viaticos de transporte para la asistencia a cursos y/o congresos de personal y profesores.</t>
  </si>
  <si>
    <t>Transporte para asistir a competencias</t>
  </si>
  <si>
    <t>Viáticos en el país</t>
  </si>
  <si>
    <t xml:space="preserve">Asistencia a reuniones para la planeación de actividades deportivas y culturales, que impactan de manera positiva en fomentar el desarrollo deportivo. </t>
  </si>
  <si>
    <t>Pago de viáticos para la asistencia a reuniones deportivas y culturales del departamento</t>
  </si>
  <si>
    <t>Impuestos y derechos (Derechos de Participación)</t>
  </si>
  <si>
    <t>Desarrollo Docente</t>
  </si>
  <si>
    <t xml:space="preserve">Servicios de capacitación </t>
  </si>
  <si>
    <t xml:space="preserve">Se requiere para brindar capacitación al personal docente. </t>
  </si>
  <si>
    <t>Gastos de orden social y cultural</t>
  </si>
  <si>
    <t>Evento académico</t>
  </si>
  <si>
    <t>Desarrollo Tecnológico</t>
  </si>
  <si>
    <t xml:space="preserve">Pago de derechos para el registro de propiedad intelectual. Como resultado de los eventos tecnológicos organizados al interior de la Universidad, se generaran diversos trabajos académicos, con los cuales se pretende crear libros y memorias, mismos que deben cumplir con los lineamientos marcados por INDAUTOR, al ser la Universidad editorial registrada. Los trámites de protección se deben realizar en la Ciudad de México.  </t>
  </si>
  <si>
    <t>Congresos y convenciones</t>
  </si>
  <si>
    <t>Pago de inscripción a congresos virtuales de profesores</t>
  </si>
  <si>
    <t>Agrotecnología</t>
  </si>
  <si>
    <t>Gas</t>
  </si>
  <si>
    <t xml:space="preserve">Adquisición de gas butano para el laboratorio del Programa Educativo, que ayudarán a desarrollar prácticas de aprendizaje significativo en el alumno. </t>
  </si>
  <si>
    <t>Instalación, reparación y mantenimiento de equipo e instrumental médico y de laboratorio</t>
  </si>
  <si>
    <t>Servicio de mantenimiento de equipo Elix</t>
  </si>
  <si>
    <t>Materiales, accesorios y suministros de laboratorio</t>
  </si>
  <si>
    <t>Adquisición de materiales, accesorios y suministros de laboratorio</t>
  </si>
  <si>
    <t>Productos químicos básicos</t>
  </si>
  <si>
    <t>Adquisición de Productos químicos básicos</t>
  </si>
  <si>
    <t>Biomédica</t>
  </si>
  <si>
    <t>Material eléctrico y electrónico</t>
  </si>
  <si>
    <t>Adquirir material eléctrico y electrónico</t>
  </si>
  <si>
    <t>3830</t>
  </si>
  <si>
    <t>Congresos virtuales del programa educativo</t>
  </si>
  <si>
    <t>Diseño</t>
  </si>
  <si>
    <t>Herramientas menores</t>
  </si>
  <si>
    <t>Compra de micrometros</t>
  </si>
  <si>
    <t>Productos de cuero, piel, plástico y hule adquiridos como materia prima</t>
  </si>
  <si>
    <t>Materia prima para impresora 3D e inyectora de plásticos</t>
  </si>
  <si>
    <t>Pago de congresos virtuales</t>
  </si>
  <si>
    <t>Idiomas</t>
  </si>
  <si>
    <t xml:space="preserve">Proyectos de investigación del programa educativo. </t>
  </si>
  <si>
    <t xml:space="preserve">Pago de Congresos virtuales. El que docentes vayan a diferentes eventos con la intención de interactuar, generar, y realizar cualquier acto que mejore el proceso de enseñanza aprendizaje. </t>
  </si>
  <si>
    <t>Posicionamiento de imagen</t>
  </si>
  <si>
    <t>Promoción de la Institución para las diferentes certificaciones y cursos de un segundo idioma ofertados</t>
  </si>
  <si>
    <t>Promoción de la Institución para las diferentes certificaciones y cursos de un segundo idioma ofertados (hojas de opalina para la impresión de certificados de un segundo idioma)</t>
  </si>
  <si>
    <t>Materiales y útiles de enseñanza</t>
  </si>
  <si>
    <t>Compra de material didáctico como material de apoyo para la impartición de clases de un segundo idioma, incluye "flashcards" imágenes, listas de verbos, tarjetas de vocabulario.</t>
  </si>
  <si>
    <t>Financiera</t>
  </si>
  <si>
    <t>Pago de congresos virtuales en temas relacionados con la carrera</t>
  </si>
  <si>
    <t>Logística</t>
  </si>
  <si>
    <t>Instalación, reparación y mantenimiento de maquinaria, otros equipos y herramienta</t>
  </si>
  <si>
    <t>Programa de mantenimiento integral de los equipos de los laboratorios  vehicular y Simulacion de procesos logisticos I-II,  debido a que todos los cuatrimestres los alumnos realizarán prácticas y esto ocasiona un desgate normal en todos los componentes del sistema con lo anterior  garantizamos el funcionamiento adecuado de los sistema a largo plazo.</t>
  </si>
  <si>
    <t>Desarrollo de competencias en el alumno.</t>
  </si>
  <si>
    <t>Contar con las herramientas e insumos necesarios en el área de especialidad como lo demanda la certificación CACEI en el marco 2014, con un impacto directo a los alumnos en calidad académica y posibilidad de acceder al desarrollo de prácticas para confirmar el desarrollo de sus competencias profesionales de su perfil de egreso.</t>
  </si>
  <si>
    <t>Participación en Congresos virtuales</t>
  </si>
  <si>
    <t>Infraestructura</t>
  </si>
  <si>
    <t>Gestión de Certificación de procesos de a Universidad Politécnica del Bicentenario</t>
  </si>
  <si>
    <t>Impresión de planos de rutas de evacuación y sistema contra incendio en cada edificio los cuales deberán de ser colocados  de forma visible para ubicar tanto las rutas de evacuación como el sistema contra incendio que existe en el edificio.</t>
  </si>
  <si>
    <t>Combustibles, lubricantes y aditivos</t>
  </si>
  <si>
    <t xml:space="preserve">El equipo de jardineria y planta de emergencia electrica requieren de combustible para su funcionamiento continuo. </t>
  </si>
  <si>
    <t>Refacciones y accesorios menores de maquinaria y otros equipos</t>
  </si>
  <si>
    <t>Refacciones y accesorios menores de maquinaria y otros equipos, adquisición de piezas, partes, componentes, aditamentos, implementos y reemplazos de maquinaria para el desarrollo de trabajos de infraestructura</t>
  </si>
  <si>
    <t>Instalación, reparación y mantenimiento de maquinaria, otros equipos y herramientas</t>
  </si>
  <si>
    <t>Mantener la funcionalidad y eficiencia para el servicio al que fueron asignados los equipos y/o maquinaria.</t>
  </si>
  <si>
    <t>Arrendamiento de maquinaria, otros equipos y herramientas</t>
  </si>
  <si>
    <t xml:space="preserve">Conforme al plan de mantenimiento se requiere el contratar servicios para el mantenimiento de aulas, laboratorios, oficinas y areas comunes para el desarrollo de las actividades n condiciones de mayor funcionalidad y espacios dignos. </t>
  </si>
  <si>
    <t>Herramientas y máquinas - herramienta</t>
  </si>
  <si>
    <t>Debido al uso continuo de las herramientas eléctricas, neumaticas, maquinas herramientas, refacciones y accesorios mayores es necesario su mantenimineto tanto preventivo como correctivo para su funcionamiento</t>
  </si>
  <si>
    <t>Actualización de carpeta de Protección civil.</t>
  </si>
  <si>
    <t>Servicios de diseño, arquitectura, ingeniería y actividades relacionadas</t>
  </si>
  <si>
    <t>Muestreo por un laboratorio certificado para agua tratada y verificar que se encuentre en los parámetros permisibles de acuerdo a la norma establecida.</t>
  </si>
  <si>
    <t>Muestreo por un laboratorio certificado para lodos de las plantas tratadoras y verificar que se encuentre en los parámetros permisibles de acuerdo a la norma establecida.</t>
  </si>
  <si>
    <t>Servicios de limpieza y manejo de desechos</t>
  </si>
  <si>
    <t>Succión de plantas tratadoras para retirar el exceso de lodo al menos dos veces por año para evitar el mal funcionamiento y el azolve de las mismas.</t>
  </si>
  <si>
    <t>Otros servicios generales</t>
  </si>
  <si>
    <t>Pago de constancia de factibilidad de Protección civil municipal, conforme a la normativiadad aplicable.</t>
  </si>
  <si>
    <t>Prendas de seguridad y protección personal</t>
  </si>
  <si>
    <t>Compra de EPP PARA BRIGADAS DE LA UIPC</t>
  </si>
  <si>
    <t>Medicinas y productos farmacéuticos</t>
  </si>
  <si>
    <t>Compra de medicamentos para completar y actualizar los botiquines que se encuentran en los edificios de la UPB conforme a la NOM-005-STPS que señala los requerimientos mínimos para el botiquín.</t>
  </si>
  <si>
    <t>Materiales, accesorios y suministros médicos</t>
  </si>
  <si>
    <t>Compra de material como: vendas, gasas,alcohol, etc, para completar y actualizar los botiquines que se encuentran en los edificios de la UPB conforme a la NOM-005-STPS que señala los requerimientos mínimos para el botiquín.</t>
  </si>
  <si>
    <t>Servicios de capacitación</t>
  </si>
  <si>
    <t>Capacitación en primeros auxilios, combate de incendios, búsqueda y rescate, integración de brigadas de evacuación, manejo de material peligroso para reforzar las brigadas de emergencia de la UIPC y en respuesta a las necesidades y cumplimiento de los preceptos legales en materia de seguridad laboral aplicables (contancia DC-3).</t>
  </si>
  <si>
    <t xml:space="preserve"> Otros productos químicos</t>
  </si>
  <si>
    <t>Compra de hipoclorito de sodio para eliminar olores en plantas tratadoras de agua</t>
  </si>
  <si>
    <t>Productos minerales no metálicos</t>
  </si>
  <si>
    <t xml:space="preserve">Debido al uso de las instalaciones, es necesario cambiar piezas dañadas o desgastadas de piso, azulejos, ademas de la adquisición de piedra laja, piedra porfido, tezontle, tepetate, etc. </t>
  </si>
  <si>
    <t>Vidrio y productos de vidrio</t>
  </si>
  <si>
    <t>Debido a los acentamientos de algunos de los edificios se repararan los ventanales dañados.</t>
  </si>
  <si>
    <t>Cemento y productos de concreto</t>
  </si>
  <si>
    <t xml:space="preserve">Para continuar con reparaciones, adecuaciones y mejoras que tengan que ver con cemento, pegazulejo, cemento gris, etc. </t>
  </si>
  <si>
    <t>Cal, yeso y productos de yeso</t>
  </si>
  <si>
    <t xml:space="preserve">Para continuar con reparaciones, adecuaciones y mejoras que tengan que ver con concreto, cal,yeso, tablaroca etc. </t>
  </si>
  <si>
    <t>Madera y productos de madera</t>
  </si>
  <si>
    <t xml:space="preserve">Para el mantenimiento en bancas, muebles y todo lo que tenga que ver con madera y derivados. </t>
  </si>
  <si>
    <t>Para el mantenimiento preventivo y correctivo de la infrastructura de la universidad, se requiere la adquisicion de insumos erlectricos como: cables, interruptores, tubos fluorescentes, focos, aislantes, lámparas, balastras, fotocontroladores entre otros.</t>
  </si>
  <si>
    <t>Artículos metálicos para la construcción</t>
  </si>
  <si>
    <t>Para el mantenimiento preventivo y correctivo de la infrastructura de la universidad, se requiere la adquisicion de insumos metalicos como: remaches, pijas, conectores, tauqetes, abrazaderas entre otros.</t>
  </si>
  <si>
    <t>Materiales complementarios</t>
  </si>
  <si>
    <t xml:space="preserve">Para garantizar que las areas trabajen de forma adecuada, segura y puedan brindar un hambiente de trabajo sano. </t>
  </si>
  <si>
    <t>Otros materiales y artículos de construcción y reparación</t>
  </si>
  <si>
    <t>Para el mantenimiento preventivo y correctivo de la infrastructura de la universidad, se requiere la adquisicion de materiales para construcción y reparación no considerados en las partidas anteriores tales como: Productos de fricción o abrasivos, esmeriles de rueda, lijas, entre otros; pinturas, recubrimientos, adhesivos y selladores, como barnices, lacas y esmaltes; adhesivos o pegamento, impermeabilizantes, masillas, resanadores, gomas-cemento y similares, thinner y removedores de pintura y barniz, entre otros.</t>
  </si>
  <si>
    <t>Fertilizantes, pesticidas y otros agroquímicos</t>
  </si>
  <si>
    <t xml:space="preserve">Se requiere eliminar la maleza en terreno decertico para evitar que se aniden animales peligrosos, ademas de brindar una imagen agradable. </t>
  </si>
  <si>
    <t>Fibras sintéticas, hules, plásticos y derivados</t>
  </si>
  <si>
    <t>Para el mantenimiento preventivo y correctivo de la infrastructura de la universidad, se requiere la adquisicion de insumos de  fibras sintéticas, hules, plásticos y derivados como: Manguera de plastico, juegos de accesorios para w.c., taquetes plasticos, conexiones y tuberia de P.V.C.</t>
  </si>
  <si>
    <t xml:space="preserve">Para salvaguardar la inegridad del personal de mantenimiento que desarrollan actividades de riesgo. es por eso contar con el EPP adecuado para sus funciones. </t>
  </si>
  <si>
    <t>Para el mantenimiento preventivo y correctivo de la infrastructura de la universidad, se requiere la adquisicion de herramienta menor  como: Herramienta para albañileria, electricidad, jardineria, herreria entre otros.</t>
  </si>
  <si>
    <t>Refacciones y accesorios menores de edificios</t>
  </si>
  <si>
    <t>Refacciones menores para el mantenimiento de instalaciones sanitarias, accesorios menores para areas internas y externas en edificios.</t>
  </si>
  <si>
    <t>Conformar terreno irregular para mantener accesos y areas de apoyo para eventos, ademas de brindar una imagen optima para toda la comunidad estudiantil.</t>
  </si>
  <si>
    <t>Trabajo efectivo de los sistemas de enfriamiento en las areas que se requiere como en SITE, espacios de uso comun como sala de juntas, salas de maestros, direcciones, centros de computo y area de rectoria.</t>
  </si>
  <si>
    <t xml:space="preserve">Para garantizar que los picos extremos de corriente dañen los equipos, como computadoras, impresoras, SITE, ect. </t>
  </si>
  <si>
    <t>Instalación, reparación y mantenimiento de mobiliario y equipo de administración,
educacional y recreativo</t>
  </si>
  <si>
    <t>Recarga de extintores para mantenerlo disponibles y asegurar su buen funcionamiento en el momento que se requieran y dar cumplimiento a la normatividad de protección civil municipal que coadyuva a salvaguardar la seguridad de las personas.</t>
  </si>
  <si>
    <t>Robótica</t>
  </si>
  <si>
    <t>Material electrico y electrónico</t>
  </si>
  <si>
    <t>Material para laboratorio de IRO</t>
  </si>
  <si>
    <t xml:space="preserve">Instalación, reparación y mantenimiento de maquinaria, otros equipos y herramienta  </t>
  </si>
  <si>
    <t>Mantenimiento preventivo anual equipo CNC</t>
  </si>
  <si>
    <t>Productos metalicos como materia prima</t>
  </si>
  <si>
    <t>Congresos vituales para profesores del programa educativo</t>
  </si>
  <si>
    <t>Jurídico</t>
  </si>
  <si>
    <t>Materiales, útiles y equipos menores de oficina</t>
  </si>
  <si>
    <t>Se requiere material de papelería para el funcionamiento del trabajo en la oficina.</t>
  </si>
  <si>
    <t>Materiales, útiles y equipos menores de tecnologías de la información y comunicaciones</t>
  </si>
  <si>
    <t>Se requiere la compra de tóner para las impresoras, esto para el óptimo funcionamiento de los equipos, indispensable para trabajar.</t>
  </si>
  <si>
    <t>Indispensable para la ejecución de las comisiones que encomienda el área, dentro y fuera del estado</t>
  </si>
  <si>
    <t>Servicios legales, de contabilidad, auditoría y relacionados</t>
  </si>
  <si>
    <t>Se requiere de este recurso destinada a cubrir servicios legales, notariales y servicios de apoyo para efectuar trámites legales que la Universidad requiera.</t>
  </si>
  <si>
    <t>Planeación</t>
  </si>
  <si>
    <t xml:space="preserve">Paquetería </t>
  </si>
  <si>
    <t>Este recurso se solicita por la necesidad de enviar documentos que no se puedan entregar de manera personal y poder dar cumplimiento a requerimientos de información de manera física.</t>
  </si>
  <si>
    <t xml:space="preserve">Estacionamiento </t>
  </si>
  <si>
    <t>Derivado de dar cumplimiento a solicitudes federales, estatales y/o municipales de informarción académica y/o financiera; y a cubrir fuera de la institución actividades, eventos y reuniones, entre otros, surgen gastos como el pago de estacionamiento por seguridad de los automóviles institucionales.
Dar cumplimiento a los requerimientos de archivo general del estado.</t>
  </si>
  <si>
    <t>Pasejes, taxis y casetas</t>
  </si>
  <si>
    <t>Derivado de dar cumplimiento a solicitudes federales, estatales y/o municipales de información académica y/o financiera; y a cubrir fuera de la institución actividades, eventos y reuniones, entre otros, surgen gastos como pasajes, taxis y casetas.</t>
  </si>
  <si>
    <t>Coffe</t>
  </si>
  <si>
    <t>Por las funciones estratégicas y de apoyo a rectoría del departamento de planeación y por las actividades de seguimiento y evaluación del Plan institucional de Desarrollo se llevan a cabo reuniones, juntas de trabajo, cursos y talleres que por su naturaleza son de varias horas e incluso días, lo que hace necesario el recurso en esta partida.</t>
  </si>
  <si>
    <t>Participación en ANFEI y COEPES 2021.</t>
  </si>
  <si>
    <t xml:space="preserve">Hospedaje y alimentos </t>
  </si>
  <si>
    <t>Derivado de dar cumplimiento a solicitudes federales, estatales y/o municipales de información académica y/o financiera; y a cubrir fuera de la institución actividades, eventos y reuniones, entre otros, surgen gastos como hospedaje y alimentos.</t>
  </si>
  <si>
    <t xml:space="preserve">Archivo </t>
  </si>
  <si>
    <t>La Dirección General del Archivo General del Poder Ejecutivo establece requerimientos basados en la Ley general de archivo, y para dar cumplimiento a esta ley es necesaria la adquisición de papelería.</t>
  </si>
  <si>
    <t xml:space="preserve">Papelería planeación </t>
  </si>
  <si>
    <t>Papelería en general para la correcta operación de la Secretaría Académica, que contribuye en el desarrollo de las competencias en los alumnos desde la perspectiva de la UPB.</t>
  </si>
  <si>
    <t xml:space="preserve">Tóner </t>
  </si>
  <si>
    <t>Derivado de las actividades que se realizan dentro del área de Planeación, Programación y Evaluación es necesario el uso de equipo menor de TIC, e impimir documentos que responden a solicitudes externas e internas de información, además de proyectos impresos para la obtención de recursos extraordinarios y oficios, documentación impresa del Sistema de Gestión Integral, entre otros documentos importantes (tóner).</t>
  </si>
  <si>
    <t xml:space="preserve">ISO auditoría Sistema de gestión integral </t>
  </si>
  <si>
    <t>Para mantener el certificado en las nomas ISO 9001:2015 e ISO 14001:2015 cada año se debe realizar un seguimiento por parte de una casa certificadora.</t>
  </si>
  <si>
    <t>Auditoría de matírcula</t>
  </si>
  <si>
    <t>Decreto "PRESUPUESTO DE EGRESOS DE LA FEDERACIÓN PARA EL EJERCICIO FISCAL…" capítulo II "De los criterios específicos para la operación de los programas", art. 40 fracción III a la letra dice: Las instituciones públicas de educación superior estarán obligadas a la práctica de auditoría externa de su matrícula, debiendo enviar los resultados de ésta, así como un informe semestral específico sobre la ampliación de la misma, tanto a la Cámara de Diputados como a la Secretaría de Educación Pública.</t>
  </si>
  <si>
    <t xml:space="preserve">Capacitación </t>
  </si>
  <si>
    <t>Para desarrollar competencias en el personal del área es necesario asistir a cursos, talleres, diplomadosy certificaciones, entre otros para que sea altamente calificado y actualizado en términos de conocimiento, habilidades y actitudes para el eficiente desempeño de sus actividades diarias.</t>
  </si>
  <si>
    <t>Pasejes, taxis y casetas (capacitación)</t>
  </si>
  <si>
    <t>Para desarrollar competencias en el personal del área es necesario asistir a cursos, talleres, diplomadosy certificaciones, entre otros para que sea altamente calificado y actualizado en términos de conocimiento, habilidades y actitudes para el eficiente desempeño de sus actividades diarias lo que genera gastos como pasajes, taxis y casetas.</t>
  </si>
  <si>
    <t>Hospedaje y alimentos (capacitación)</t>
  </si>
  <si>
    <t>Para desarrollar competencias en el personal del área es necesario asistir a cursos, talleres, diplomadosy certificaciones, entre otros para que sea altamente calificado y actualizado en términos de conocimiento, habilidades y actitudes para el eficiente desempeño de sus actividades diarias lo que genera gastos como hospedaje y alimentos.</t>
  </si>
  <si>
    <t xml:space="preserve">Gastos de representación </t>
  </si>
  <si>
    <t>Para mantener el Sistema de Gestión Integral (SGI) y las certificaciones de ISO 9001 e ISO 14001 son necesarias las auditorías externas de seguimiento, lo que genera gastos de representación por parte del rector para la atención de los auditores externos</t>
  </si>
  <si>
    <t>Rectoría</t>
  </si>
  <si>
    <t>Indispensable para la ejecución de las comisiones que encomienda el área. dentro y fuera del estado</t>
  </si>
  <si>
    <t>Servicio de coffe para reuniones de trabajo del consejo directivo y Consejo Social que se programan durante el año.</t>
  </si>
  <si>
    <t>Asociación Nacional de Facultades y Escuelas de Ingeniería, A. C. / CUOTA ANUAL 2021</t>
  </si>
  <si>
    <t>Gastos de orden Social y Cultural</t>
  </si>
  <si>
    <t xml:space="preserve">Indispensable para cubrir los servicios integrales para la celebración de actos conmemorativos, de orden social y cultural;  así como la realización de ceremonias patrióticas y oficiales, desfiles, la adquisición de ofrendas florales y luctuosas, conciertos, entre otros. </t>
  </si>
  <si>
    <t>Gastos de representación</t>
  </si>
  <si>
    <t>Indispensable para atender actividades institucionales que se requieran por las funciones encomendadas para el logro de los objetivos</t>
  </si>
  <si>
    <t>Recursos Humanos</t>
  </si>
  <si>
    <t xml:space="preserve">Desarrollar competencias en el personal para mejorar el desempeño. Contar con personal calificado que contribuya a la eficacia y mejora continua. </t>
  </si>
  <si>
    <t>Instalación, reparación y mantenimiento de equipo de cómputo y tecnología de la información</t>
  </si>
  <si>
    <t xml:space="preserve">El software que se usa para aplicar psicometría a candidatos para procesos de selección de puesto administrativos y/o docente  o proceso de ingreso de alumos se debe de actualizar cada año.  </t>
  </si>
  <si>
    <t>Reconocer al personal docente y generar espacios de conviviencia que impactan de manera positiva en el clima laboral. Incluye a todos el Personal de la UPB</t>
  </si>
  <si>
    <t>Incentivar, reconocer y motivar al personal. Incluye a todos el Personal de la UPB</t>
  </si>
  <si>
    <t xml:space="preserve">Contar con un sitio que nos permita dar difusión a las convocatorias de plazas y  horas docentes vacantes en la Universidad, para atraer aspirantes y candidatos y con ello generar procesos de selección transparentes.  </t>
  </si>
  <si>
    <t>Certificaciones</t>
  </si>
  <si>
    <t>Recertificación de la Norma Mexicana NOM025 de Igualdad Laboral y no Discriminación, requisitado por la Secretaria del trabajo y Previsión Social.</t>
  </si>
  <si>
    <t>Generar espacios de convivencia con el personal impactando de manera positiva en el clima laboral. Incluye a todos el Personal de la UPB</t>
  </si>
  <si>
    <t>Recursos Materiales y Servicios Generales</t>
  </si>
  <si>
    <t>Se requiere agua potable  para los alumnos y personal.</t>
  </si>
  <si>
    <t>Para la protección de sustancias quimicas y polvo en la supervisión del servicio de fumigación y actividades de maniobras en el almacén.</t>
  </si>
  <si>
    <t xml:space="preserve"> Para dotar de gasolina a los  vehículos del parque vehícular asignado, para el desempeño de las diferentes actividades académicas y administrativas. Se esta considerando combustible para la reposición de 1 vehiculo siniestrado </t>
  </si>
  <si>
    <t>Energía eléctrica</t>
  </si>
  <si>
    <t xml:space="preserve">La energía eléctrica es fundamental para la operación de todas las actividades y funciones que se llevan a cabo, por lo que es necesario recurso  para el pago del  servicio.  </t>
  </si>
  <si>
    <t>Agua</t>
  </si>
  <si>
    <t xml:space="preserve">Se requiere pagar el servicio de agua potable,  (No se esta considerando el costo del contrato). Hay posibilidades de que la Universidad realice los trámites de contratación para su regularización por lo que se requiere tambien  compra de agua en pipas para abastecer las sisternas en caso de que la bomba del pozo se encuentre en reparación. </t>
  </si>
  <si>
    <t>Telefonía tradicional</t>
  </si>
  <si>
    <t>Se requiere pagar el servicio  de paquete integral de telefonía fija e internet, para tener en las  diferentes áreas una  comunicación eficaz tanto interna como externa. Se contempla  incremento de ancho de banda.</t>
  </si>
  <si>
    <t>Otros arrendamientos</t>
  </si>
  <si>
    <t>Pago de estacionamiento para los que entreguen valija y comisiones</t>
  </si>
  <si>
    <t>Servicios de vigilancia</t>
  </si>
  <si>
    <t xml:space="preserve">Es necesario cuidar y preserva  las instalaciones y el patrimonio, así como el cuidado de las personas mediante el servicio de vigilancia. Se tiene servicio de moniotreo adicional del sistema de alarma de los edificio de UD1 y LT1. </t>
  </si>
  <si>
    <t>Seguros de bienes patrimoniales</t>
  </si>
  <si>
    <t>Se necesita el seguro para el aseguramiento de bienes muebles e inmuebles en propiedad y aseguramiento del los vehículos del parque vehicular</t>
  </si>
  <si>
    <t>Reparación y mantenimiento de equipo de transporte</t>
  </si>
  <si>
    <t>Es necesario para el cuidado y durabilidad del parque vehicular el mantenimiento preventivo y correctivo.</t>
  </si>
  <si>
    <t>Es importante mantener aseadas y limpias todas las instalaciones a través del servicio de limpieza y mantener limpios los manteles institucionales</t>
  </si>
  <si>
    <t>Servicios de jardinería y fumigación</t>
  </si>
  <si>
    <t xml:space="preserve">Es necesario proporcionarle mantenimiento a las áreas verdes y realizar el servicio de fumigación contra plagas nocivas para la salud en las instalaciones. </t>
  </si>
  <si>
    <t>Para la entrega de valija y cumplimiento de comisiones</t>
  </si>
  <si>
    <t>Se requiere dar cumplimiento a las normas de control ambiental  correspondientes  a la verificación vehicular. Pago de tenencia Crafter</t>
  </si>
  <si>
    <t xml:space="preserve">Para el desempeño eficaz de las diferentes funciones y procesos que se llevan a cabo en  el área administrativa, se necesitan útiles de papeleria y oficina. Incluye toda el área administrativa. Así como material para el programa de archivo. </t>
  </si>
  <si>
    <t>Se requiere toner para los diferentes  equipos del area administrativa, para la impresión de los documentos requieridos en las diferentes funciones y procesos realizados. Incluye todas las copiadoras e impresoras de área administrativa.</t>
  </si>
  <si>
    <t>Material de limpieza</t>
  </si>
  <si>
    <t xml:space="preserve">Para mantener las áreas y edificios aseados y limpios  se necesitan los materiales e insumos para el desarrollo de dichas actividades. </t>
  </si>
  <si>
    <t>Vestuario y uniformes</t>
  </si>
  <si>
    <t>Camisas y blusas Institucionales para todo el personal de la Universidad, para identificación, imagen e incrementar el sentido de pertenencia. Se considera al personal de nuevo ingreso.</t>
  </si>
  <si>
    <t>Se requieren duplicados de llaves para las diferentes oficinas y edificios, para que no se vea afectada en su momento la operación de actividades.</t>
  </si>
  <si>
    <t>Refacciones y accesorios menores de mobiliario y equipo de administración, educacional y recreativo</t>
  </si>
  <si>
    <t xml:space="preserve">Se requiere contar con  refacciones para atender las solicitudes que se generan en el procedimiento de mantenimiento de bienes muebles </t>
  </si>
  <si>
    <t>Refacciones y accesorios menores de equipo de transporte</t>
  </si>
  <si>
    <t xml:space="preserve">Las unidades del parque vehícular sufren en sus partes el desgate natural por el uso, por lo que es necesario la compra de refacciones y equipo para su cambio y optimo funcionamiento. </t>
  </si>
  <si>
    <t>Impresión de candados para agilizar el acceso al estacionamiento de personal y alumnos de la UPB, así como gafettes de acceso a personal externo. Identificación de vehiculos de parque vehicular.</t>
  </si>
  <si>
    <t>Instalación, reparación y mantenimiento de mobiliario y equipo de administración, educacional y recreativo</t>
  </si>
  <si>
    <t>Es necesario mantener en buenas condiciones de uso el mobiliario admnistrativo y educativo, por lo que se requiere su reparación y mantenimiento.</t>
  </si>
  <si>
    <t>Se requiere realizar el  pago de membresias SAMS y Costco para la prestacion de  otros servicios generales a mejor precio</t>
  </si>
  <si>
    <t>Secretaría Académica</t>
  </si>
  <si>
    <t>Suministro (tóner) indispensable para la impresión de documentos y formatos para las actividades y procesos administrativos de áreas adscritas a Secretaría Académica</t>
  </si>
  <si>
    <t>Pago para suscripción a revistas,"Mundo Logistico, Logistica T21, Logistic LATAM, Logistica 2020, Logistica Profesional, Enfasis Logistica que permitirá tener información actualizada en logística y transporte así como la innovación en el equipamiento. También conocer sobre  foros y congresos de vanguardia, la divulgación de información de áreas específicas de transporte e ideas para el desarrollo de proyectos internos en las asignaturas.</t>
  </si>
  <si>
    <t>Arrendamiento de activos intangibles</t>
  </si>
  <si>
    <t>Pago del proceso de actualización de la acreditación CACEI , del programa educativo Ingeniería Logistica y Transporte</t>
  </si>
  <si>
    <t>Becas y otras ayudas para programas de capacitación</t>
  </si>
  <si>
    <t>Pago de concurso WER(Mundial de robótica educativa) para universidades</t>
  </si>
  <si>
    <t>Muebles de oficina y estantería</t>
  </si>
  <si>
    <t>Adquisición mobiliario para archivo</t>
  </si>
  <si>
    <t>Material impreso e información digital</t>
  </si>
  <si>
    <t>Adquisición de material e instrumentos para control de maquina eléctricas, sensores, motores, variadores de velocidad, contactores que permitirá la implementación de técnicas de Enseñanza-Aprendizaje para la medición en tiempo real de variables físicas como giro, posición y velocidad, son importantes para establecer las bases de aprendizaje inicial de la Robótica además de aprendizaje sobre sensor de giro, posición y medidor de velocidad angular lo que permitirá el desarrollo de competencias de las materias especializadas de robótica.</t>
  </si>
  <si>
    <t xml:space="preserve">Reuniones del área </t>
  </si>
  <si>
    <t>Se requiere para servicios de café de capacitación docente.</t>
  </si>
  <si>
    <t>Para la atención de visitantes o reuniones de trabajo con empresas para promover la educación continua</t>
  </si>
  <si>
    <t>Como parte del impulso al emprendimiento reuniones con actores del ecosistema emprendedor, empresarios o inversionista , evaluadores de proyectos.</t>
  </si>
  <si>
    <t>Paneles de madera comprimida para el armado de modulos para prototipado que permitan la enseñanza de materias relacionadas con electricidad y seguridad eléctrica. También la adecuación de espacios en el laboratorio de ingeniería biomédica.</t>
  </si>
  <si>
    <t>prototipos (conies, talentic, entixs, internacionalización,  jovenes investigaores, innovación)</t>
  </si>
  <si>
    <t>Compra de persianas para el laboratorio del programa académico con el objetivo de resguardar los equipos y evitar su deterioro por la exposición a la luz solar, así como permitir el desarrollo de prácticas que requieren espacios con poca iluminación.</t>
  </si>
  <si>
    <t>Adquisición de material para el laboratorio de plástico, requiere la compra de insumos que ayudarán a desarrollar prácticas de aprendizaje significativo en el alumno.</t>
  </si>
  <si>
    <t xml:space="preserve">Adaptación y equipamiento en conectividad para el laboratorio movil de ingeniería financiera </t>
  </si>
  <si>
    <t>Refacciones y accesorios menores de equipo de cómputo y tecnologías de la información</t>
  </si>
  <si>
    <t>Pago del servicio de mensajería para toda Secretaría Académica</t>
  </si>
  <si>
    <t>Pago de transporte actividades académicas</t>
  </si>
  <si>
    <t>Pago de transporte actividades deportivas y culturales</t>
  </si>
  <si>
    <t>P0775</t>
  </si>
  <si>
    <t>Gestión del proceso de acreditación y evaluación de programas de la Universidad Politécnica del Bicentenario</t>
  </si>
  <si>
    <t>Souvenir para participantes (egresados, grupo de interés) y evaluadores para las reuniones de acreditación del programa educativo de Ingeniería Biomédica e Ingeniería Financiera por parte del Consejo de Acreditación de la Enseñanza de la Ingeniería, A. C (CACEI).</t>
  </si>
  <si>
    <t>Difusión por medio alternativos sobr e programas y actividades gubernamentales</t>
  </si>
  <si>
    <t>Presentes para participantes (egresados, grupo de interés) y evaluadores para las reuniones de acreditación del programa educativo de Ingeniería Biomédica e Ingeniería Financiera por parte del Consejo de Acreditación de la Enseñanza de la Ingeniería, A. C (CACEI).</t>
  </si>
  <si>
    <t xml:space="preserve">Apoyo becas
</t>
  </si>
  <si>
    <t>Atención a los participantes del programa de tutorías durante la capacitación que abona al desarrollo de las competencias en los alumnos  desde la perspectiva de la UPB</t>
  </si>
  <si>
    <t>Atención con servicio de coffee en diversas reuniones estratégicas para Secretaría Académica y áreas.</t>
  </si>
  <si>
    <t>Soporte Técnico</t>
  </si>
  <si>
    <t>Por las funciones estratégicas y de apoyo a otros departamentos de la Universidad por parte del departamento de Desarrollo de Sistemas y por las actividades de seguimiento y mantenimiento por parte del Departamento de Soporte Técnico se llevan a cabo reuniones, juntas de trabajo, cursos y talleres que por su naturaleza son de varias horas e incluso días, lo que hace necesario el recurso en esta partida.</t>
  </si>
  <si>
    <t>Instalación, reparación y mantenimiento de equipo de cómputo y tecnologías de la información</t>
  </si>
  <si>
    <t>Recurso para la contratación de servicios y reparación de equipos informáticos y de telecomunicaciones para asegurar la funcionalidad del los mismo y mantener la continuidad en la realización de labores cotidianas</t>
  </si>
  <si>
    <t>Recurso para adquirir software y facilitar el desarrollo de las actividades del área de desarrollo de sistemas.</t>
  </si>
  <si>
    <t>Recurso para la adquirir accesorios web y agilizar las actividades o desarrollos en el área de desarrollo de sistemas.</t>
  </si>
  <si>
    <t>Equipo de cómputo y de tecnologías de la información</t>
  </si>
  <si>
    <t>Recurso para la renovación de hardware de seguridad (Firewall), es necesario para bloquear el acceso no autorizado, permitiendo al mismo tiempo comunicaciones autorizadas y asi garantizar la seguridad de la red de datos en la universidad.</t>
  </si>
  <si>
    <t>Recurso para adquirir un equipo con caracteristicas especificas en el departamento de desarrollo de sistemas.</t>
  </si>
  <si>
    <t>Recurso para el desempeño eficaz de las diferentes funciones y/o procesos administrativas que se llevan a cabo en el Departamento de Soporte Técnico.</t>
  </si>
  <si>
    <t>Materiales y útiles de impresión y reproducción</t>
  </si>
  <si>
    <t>Recurso para la adquisición de materiales necesarios para el funcionamiento de herramientas de mantenimiento y/o diagnostico de equipos informáticos.</t>
  </si>
  <si>
    <t>Recurso para la adquisicion de materiales y/o articulos necesarios para la limpieza de equipos informáticos e higiene de estos.</t>
  </si>
  <si>
    <t>Se requieren para conectar aparatos y/o equipos a las conexiones electricas de la universidad.</t>
  </si>
  <si>
    <t>Recurso para la adquisicion de herramienta necesaria para le mantenimiento, diagnostico y/o adaptación de equipos informáticos.</t>
  </si>
  <si>
    <t>Recurso para la adquisicion de refacciones y/o accesorios necesarios para el mantenimiento, reparación de equipos informáticos con la finalidad de garantizar su optimo funcionamiento.</t>
  </si>
  <si>
    <t>Recurso para adquisicion de licencias de activos intangibles (Renovación de licencia Suite de ofimática) necesarios para la operación administrativa y actividades académicas.</t>
  </si>
  <si>
    <t>Recurso para la contratación de servicios y reparación de matenimiento de copiadoras para asegurar la funcionalidad del los mismo y mantener la continuidad en la realización de labores cotidianas.</t>
  </si>
  <si>
    <t>Recurso para la adquisicion de accesorios necesarios para el resguardo de cables y/o conexiones de equipos informáticos.</t>
  </si>
  <si>
    <t>Subdirección Administrativa</t>
  </si>
  <si>
    <t>Comisión que cobra la empresa de las arjetas de vales de depensa, debe ser via tarjeta electrónica de acuerdo a las disposiciones fiscales</t>
  </si>
  <si>
    <t>Compra de timbres para facturación de nomina y demas ingresos del ejericio 2022</t>
  </si>
  <si>
    <t>Servicios financieros y bancarios</t>
  </si>
  <si>
    <t>Intereses y comisiones bancarios</t>
  </si>
  <si>
    <t>Necesario para entregar de manera formal e impresa la información financiera a la DGUTyP en la ciudad de México.</t>
  </si>
  <si>
    <t xml:space="preserve">Pago de estacionamientos para las comisiones a cd de Mexico y Guanajuato </t>
  </si>
  <si>
    <t>Auditoria Estados financieros 2021, con la finalidad de dr cumplimiento al convenio de apoyo solidario a universidades tecnológicas y politécnicas</t>
  </si>
  <si>
    <t>Necesario para acudir a la cd de Mexico cuando la DGUTYP  así lo requiera</t>
  </si>
  <si>
    <t>Viaticos</t>
  </si>
  <si>
    <t>Servicios de apoyo administrativo area de recursos financieros en conceptos contpaq</t>
  </si>
  <si>
    <t>Vinculación</t>
  </si>
  <si>
    <t>Operaciónde servicios de vinculación de la Universidad Politécnica del Bicentenario</t>
  </si>
  <si>
    <t>Se requiere la impresión de diverso material que sirve para la promoción de la UPB,
Souvenirs para todas las necesidades de la comunidad UPB y con logo UPB.</t>
  </si>
  <si>
    <t>Proporcionar Beca a un estudiante para nuevamente generar interés para la Movilidad Internacional</t>
  </si>
  <si>
    <t xml:space="preserve">El Comité Organizador del CONIES asigna una cuota de inscripción a las Universidades para su participación en el concurso. </t>
  </si>
  <si>
    <t>Spots en Radio para admisiones 2022</t>
  </si>
  <si>
    <t>Lonas UPB y folletería de promoción de la oferta educativa con logo oficial GTO</t>
  </si>
  <si>
    <t>Actualizar el vídeo institucional de la UPB que incluya la oferta educativa de las 6 carreras</t>
  </si>
  <si>
    <t>Material de papelería necesario para el funcionamiento de la Subdirección, se requiere paquetes de hojas bond, carpetas de argollas, cintas adhesivas, bolígrafos, hoja opalina, folders, sobres de plástico, cartulinas, clips, grapas, engrapadora, tijeras, entre otros insumos.</t>
  </si>
  <si>
    <t xml:space="preserve">Atención con servicio de coffee en diversas reuniones estratégicas para el área de Vinculación y Difusión: Reunión con empresas para que se oferten vacantes de estancias, estadías, servicio social y bolsa de empleo, reuniones con varias empresas e instituciones IEMS y otras para la vinculación.    Graduación marzo 2021. Acto académico  que genera confianza y consolidación ante la sociedad guanajuatense.   Graduación octubre 2021. Acto académico  que genera confianza y consolidación ante la sociedad guanajuatense. Reunión de egresados octubre 2021. Difundir nuestra oferta de Educación Continua, seguir fomentando el sentido de pertenencia con la UPB.    Reuniones con el Consejo Social de la UPB. </t>
  </si>
  <si>
    <t>Se requieren toners para poder imprimir reconocimientos, constancias y documentación oficial generada por la Subdirección de Vinculación y Difusión</t>
  </si>
  <si>
    <t>Evento de graduación. El tema de eficiencia terminal es fundamental par la Universidad, es por ello que el evento del acto académico permite generar confianza y consolidación ante la socieda guanajuatense.</t>
  </si>
  <si>
    <t>Para participar en diversas reuniones con CGUTYP  y Reuniones CONIES 2022</t>
  </si>
  <si>
    <t>Capacitación y certificación de competencias profesionales de los alumnos de la Universidad Politécnica Bicentenario</t>
  </si>
  <si>
    <t>Impresiones y copias de manuales de cursos de Educación Continua</t>
  </si>
  <si>
    <t>Gestión de visitas y reuniones empresariales para la identificación y gestión de requerimientos para capacitación y/o bolsa de trabajo.</t>
  </si>
  <si>
    <t>Para la atención de visitantes o reuniones de trabajo con empresas para promover la educación continua.</t>
  </si>
  <si>
    <t>Pasajes terrestres para participar en el evento CONIES, institucionalizado por la CGUTYP. Se realiza de manera anual y se convoca a diversas reuniones a lo largo del año en diferentes sedes dentro del país.
Asistencia al Concurso Nacional de Emprendimiento e Innovación Tecnológica de las UT´s y UP´s (es el evento más importante del subsistema).</t>
  </si>
  <si>
    <t>La CGUTYP regionalizó a las UP´s y UT´s para trabajar de manera coordinada y organizada; la UPB pertenece a la Región Occidente por lo que los participantes tendrán que desplazarse a las sedes de dichas reuniones.</t>
  </si>
  <si>
    <t>Para impulsar el emprendimiento se realizan reuniones con actores del ecosistema emprendedor, empresarios o inversionistas y evaluadores de proyectos.</t>
  </si>
  <si>
    <t>Se generan espacios a las empresas dentro de la UPB para que oferten vacantes de Estancias, Estadías, Servicio Social y Bolsa de Empleo.    Esta actividad se relaiza de manera continua.</t>
  </si>
  <si>
    <t>La Vinculación a través de los Convenios requiere el envío de documentos y convenios firmados a destinos necionales e internacionales.</t>
  </si>
  <si>
    <t>Se convoca a reuniones por parte de la CGUTYP para atender temas de Vinculación productiva, movilidad y Seguimiento de Egresados</t>
  </si>
  <si>
    <t>Viáticos para atender diversas reuniones con la CGUTYP a fin de lograr la implementación de acciones para los programas de seguimiento de egresados, movilidad internacional y vinculación productiva.</t>
  </si>
  <si>
    <t xml:space="preserve">Hacer un estudio de mercado del posicionamiento de la UPB </t>
  </si>
  <si>
    <t xml:space="preserve">Cada año se realiza el concurso para obtener el pase al CONIES para lo que se requiere de mobiliario para la conferencia y exposición de proyectos emprendedores. </t>
  </si>
  <si>
    <t>CONGRESOS VIRTUALES PARA PROFESORES DEL ÁREA DE DH</t>
  </si>
  <si>
    <t>Adquisición  de materiales, accesorios y suministros médicos</t>
  </si>
  <si>
    <t>disminuir de estatal convenio y pasar a propios serv esc</t>
  </si>
  <si>
    <t>disminuir a deficit</t>
  </si>
  <si>
    <t xml:space="preserve">TOTAL A DISM </t>
  </si>
  <si>
    <t>INDICACION RH</t>
  </si>
  <si>
    <t>DIFERENCIA</t>
  </si>
  <si>
    <t>accion sustantiva</t>
  </si>
  <si>
    <t>area</t>
  </si>
  <si>
    <t>departamento</t>
  </si>
  <si>
    <t>02</t>
  </si>
  <si>
    <t>01</t>
  </si>
  <si>
    <t>03</t>
  </si>
  <si>
    <t>02 academico</t>
  </si>
  <si>
    <t>03 administrativa</t>
  </si>
  <si>
    <t>01 rectoria</t>
  </si>
  <si>
    <t>04</t>
  </si>
  <si>
    <t>05</t>
  </si>
  <si>
    <t>07</t>
  </si>
  <si>
    <t>08</t>
  </si>
  <si>
    <t>06</t>
  </si>
  <si>
    <t>09</t>
  </si>
  <si>
    <t>Tutorias y Desarrollo Humano</t>
  </si>
  <si>
    <t>Pago prestaciones derivadas de prestacion laboral con personal base</t>
  </si>
  <si>
    <t xml:space="preserve"> 03</t>
  </si>
  <si>
    <t xml:space="preserve"> 04</t>
  </si>
  <si>
    <t xml:space="preserve"> 05</t>
  </si>
  <si>
    <t xml:space="preserve"> 01</t>
  </si>
  <si>
    <t xml:space="preserve"> 02</t>
  </si>
  <si>
    <t xml:space="preserve"> 07</t>
  </si>
  <si>
    <t xml:space="preserve"> 09</t>
  </si>
  <si>
    <t xml:space="preserve"> 10</t>
  </si>
  <si>
    <t xml:space="preserve"> 11</t>
  </si>
  <si>
    <t xml:space="preserve"> 12</t>
  </si>
  <si>
    <t xml:space="preserve"> 13</t>
  </si>
  <si>
    <t xml:space="preserve"> 08</t>
  </si>
  <si>
    <t xml:space="preserve"> 06</t>
  </si>
  <si>
    <t>1122010000  RECURSOS FISCALES SI</t>
  </si>
  <si>
    <t>1422730000  VENTA DE BIENES Y SE</t>
  </si>
  <si>
    <t>1422730001  PRESTACIÓN DE SERVIC</t>
  </si>
  <si>
    <t>1422790000  OTRAS VENTAS DE BIEN</t>
  </si>
  <si>
    <t>1520010000  REC FED SIN ETIQ 20</t>
  </si>
  <si>
    <t>1521010000  RECURSOS FEDERALES S</t>
  </si>
  <si>
    <t>1522010000  RECURSOS FEDERALES S</t>
  </si>
  <si>
    <t>2522221040  U006 SUBSIDIOS ODES-</t>
  </si>
  <si>
    <r>
      <t xml:space="preserve">PRESUPUESTO EJERCICIO </t>
    </r>
    <r>
      <rPr>
        <b/>
        <sz val="48"/>
        <color theme="1"/>
        <rFont val="Calibri"/>
        <family val="2"/>
        <scheme val="minor"/>
      </rPr>
      <t>2022</t>
    </r>
    <r>
      <rPr>
        <sz val="36"/>
        <color theme="1"/>
        <rFont val="Calibri"/>
        <family val="2"/>
        <scheme val="minor"/>
      </rPr>
      <t xml:space="preserve">   DE LA UPB</t>
    </r>
  </si>
  <si>
    <t>Ingeniería Financiera</t>
  </si>
  <si>
    <t>Diseño Industrial</t>
  </si>
  <si>
    <t>Logística y Transporte</t>
  </si>
  <si>
    <t>Deporte y Cultura</t>
  </si>
  <si>
    <t>Desarrollo tecnológico</t>
  </si>
  <si>
    <t>Pago honorarios asimilados de personal académico</t>
  </si>
  <si>
    <t>Arrendamiento eq de transporte</t>
  </si>
  <si>
    <t>.</t>
  </si>
  <si>
    <t>Secretaría Administrativa</t>
  </si>
  <si>
    <t>Secretaría Administr</t>
  </si>
  <si>
    <t xml:space="preserve"> / </t>
  </si>
  <si>
    <t>Rectoría / Rectoría</t>
  </si>
  <si>
    <t>Rectoría / Soporte Técnico</t>
  </si>
  <si>
    <t>Rectoría / Vinculación</t>
  </si>
  <si>
    <t>Secretaría Académica / Desarrollo Tecnológico</t>
  </si>
  <si>
    <t>Secretaría Académica / Secretaría Académica</t>
  </si>
  <si>
    <t>Secretaría Académica / Agrotecnología</t>
  </si>
  <si>
    <t>Secretaría Académica / Biomédica</t>
  </si>
  <si>
    <t>Secretaría Académica / Control Escolar</t>
  </si>
  <si>
    <t>Secretaría Académica / Cultura y deporte</t>
  </si>
  <si>
    <t>Secretaría Académica / Desarrollo Docente</t>
  </si>
  <si>
    <t>Secretaría Académica / Tutorias y Desarrollo Humano</t>
  </si>
  <si>
    <t>Secretaría Académica / Diseño</t>
  </si>
  <si>
    <t>Secretaría Académica / Financiera</t>
  </si>
  <si>
    <t>Secretaría Académica / Idiomas</t>
  </si>
  <si>
    <t>Secretaría Académica / Logística</t>
  </si>
  <si>
    <t>Secretaría Académica / Robótica</t>
  </si>
  <si>
    <t>Secretaría Administrativa / Infraestructura</t>
  </si>
  <si>
    <t>Secretaría Administrativa / Planeación</t>
  </si>
  <si>
    <t>Secretaría Administrativa / Recursos Humanos</t>
  </si>
  <si>
    <t>Secretaría Administrativa / Recursos Materiales y Servicios Generales</t>
  </si>
  <si>
    <t>Secretaría Administrativa / Subdirección Administrativa</t>
  </si>
  <si>
    <t>Rectoría / Soporte T</t>
  </si>
  <si>
    <t>Rectoría / Vinculaci</t>
  </si>
  <si>
    <t>Nombre completo de la accion sustantiva</t>
  </si>
  <si>
    <t xml:space="preserve">FUENTE DE FINANCIAMIENTO </t>
  </si>
  <si>
    <t>PORCENTAJE</t>
  </si>
  <si>
    <t xml:space="preserve"> Agrotecnología</t>
  </si>
  <si>
    <t xml:space="preserve"> Biomédica</t>
  </si>
  <si>
    <t xml:space="preserve"> Control Escolar</t>
  </si>
  <si>
    <t xml:space="preserve"> Desarrollo Docente</t>
  </si>
  <si>
    <t xml:space="preserve"> Desarrollo Tecnológico</t>
  </si>
  <si>
    <t>IMPORTE</t>
  </si>
  <si>
    <t>DESTINO DEL RECURSO</t>
  </si>
  <si>
    <t xml:space="preserve">HONORARIOS Y GASTO DE OPERACIÓN DE MARZO SEPTIEMBRE </t>
  </si>
  <si>
    <t xml:space="preserve"> Idiomas</t>
  </si>
  <si>
    <t>CAPÍTULO 1000 BASE</t>
  </si>
  <si>
    <t xml:space="preserve"> Infraestructura</t>
  </si>
  <si>
    <t>CAPÍTULO 1000 BASE, PARTIDA 3980 Y OPERACIÓN ENERO Y FEBRERO</t>
  </si>
  <si>
    <t>GASTO DE OPERACIÓN DE OCTUBRE DICIEMBRE Y PARTE DE HONORARIOS DICIEMBRE</t>
  </si>
  <si>
    <t xml:space="preserve"> Planeación</t>
  </si>
  <si>
    <t xml:space="preserve"> Rectoría</t>
  </si>
  <si>
    <t xml:space="preserve"> Recursos Humanos</t>
  </si>
  <si>
    <t xml:space="preserve"> Recursos Materiales y Servicios Generales</t>
  </si>
  <si>
    <t xml:space="preserve"> Robótica</t>
  </si>
  <si>
    <t xml:space="preserve"> Secretaría Académica</t>
  </si>
  <si>
    <t xml:space="preserve"> Soporte Técnico</t>
  </si>
  <si>
    <t xml:space="preserve"> Subdirección Administrativa</t>
  </si>
  <si>
    <t xml:space="preserve"> Vinculación</t>
  </si>
  <si>
    <t>TOTAL</t>
  </si>
  <si>
    <t xml:space="preserve"> Deporte y Cultura</t>
  </si>
  <si>
    <t xml:space="preserve"> Diseño Industrial</t>
  </si>
  <si>
    <t xml:space="preserve"> Ingeniería Financiera</t>
  </si>
  <si>
    <t xml:space="preserve"> Logística y Transporte</t>
  </si>
  <si>
    <t xml:space="preserve"> Tutorias y Desarrollo Humano</t>
  </si>
  <si>
    <t>Total</t>
  </si>
  <si>
    <t>FUENTE DE FINANCIAMIENTO</t>
  </si>
  <si>
    <t>Convenio federal</t>
  </si>
  <si>
    <t>Estatal convenio</t>
  </si>
  <si>
    <t>Estatal déficit autorizado</t>
  </si>
  <si>
    <t>Propios servicios escolares</t>
  </si>
  <si>
    <t>CAPÍTULO</t>
  </si>
  <si>
    <t>Capítulo 1000</t>
  </si>
  <si>
    <t>Capítulo 2000</t>
  </si>
  <si>
    <t>Capítulo 3000</t>
  </si>
  <si>
    <t>Capítulo 4000</t>
  </si>
  <si>
    <t>Capítulo 5000</t>
  </si>
  <si>
    <t>Accion sustantiva</t>
  </si>
  <si>
    <t>G1008.0303</t>
  </si>
  <si>
    <t>G1008.0304</t>
  </si>
  <si>
    <t>P0770.0203</t>
  </si>
  <si>
    <t>P0770.0204</t>
  </si>
  <si>
    <t>P0770.0209</t>
  </si>
  <si>
    <t>P0770.0210</t>
  </si>
  <si>
    <t>P0774.0206</t>
  </si>
  <si>
    <t>P0774.0208</t>
  </si>
  <si>
    <t>P0777.0301</t>
  </si>
  <si>
    <t>P0779.0102</t>
  </si>
  <si>
    <t>P0770.0211</t>
  </si>
  <si>
    <t>P0770.0212</t>
  </si>
  <si>
    <t>P0770.0213</t>
  </si>
  <si>
    <t>P3172.0201</t>
  </si>
  <si>
    <t>G2004.0101</t>
  </si>
  <si>
    <t>P0773.0102</t>
  </si>
  <si>
    <t>P0770.0207</t>
  </si>
  <si>
    <t>P0771.0208</t>
  </si>
  <si>
    <t>P0772.0207</t>
  </si>
  <si>
    <t>G2110.0302</t>
  </si>
  <si>
    <t>G2004.0103</t>
  </si>
  <si>
    <t>P3170.0103</t>
  </si>
  <si>
    <t>P3171.0205</t>
  </si>
  <si>
    <t>G1008.0305</t>
  </si>
  <si>
    <t>P0770.0202</t>
  </si>
  <si>
    <t>P0776.0301</t>
  </si>
  <si>
    <t>P0776.0302</t>
  </si>
  <si>
    <t>P0770.0302</t>
  </si>
  <si>
    <t>P0772.0302</t>
  </si>
  <si>
    <t>P0774.0202</t>
  </si>
  <si>
    <t>P0778.0202</t>
  </si>
  <si>
    <t>P0771.0202</t>
  </si>
  <si>
    <t>P0772.0202</t>
  </si>
  <si>
    <t>P0773.0202</t>
  </si>
  <si>
    <t>P0781.0202</t>
  </si>
  <si>
    <t>P0775.0202</t>
  </si>
  <si>
    <t>P0781.0102</t>
  </si>
  <si>
    <t>P0770.0208</t>
  </si>
  <si>
    <t>PROGRAMA PRESUPUESTAL POR ÁREA</t>
  </si>
  <si>
    <t>programa presupuestal</t>
  </si>
  <si>
    <t>Para comisiones  actividades académicas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</si>
</sst>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0000000"/>
    <numFmt numFmtId="165"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36"/>
      <color theme="1"/>
      <name val="Calibri"/>
      <family val="2"/>
      <scheme val="minor"/>
    </font>
    <font>
      <b/>
      <sz val="48"/>
      <color theme="1"/>
      <name val="Calibri"/>
      <family val="2"/>
      <scheme val="minor"/>
    </font>
    <font>
      <b/>
      <sz val="12"/>
      <color theme="1"/>
      <name val="Calibri"/>
      <family val="2"/>
      <scheme val="minor"/>
    </font>
    <font>
      <b/>
      <sz val="12"/>
      <color theme="8" tint="0.39997558519241921"/>
      <name val="Calibri"/>
      <family val="2"/>
      <scheme val="minor"/>
    </font>
    <font>
      <b/>
      <sz val="9"/>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C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theme="8" tint="-0.24994659260841701"/>
      </left>
      <right style="medium">
        <color theme="8" tint="-0.24994659260841701"/>
      </right>
      <top style="medium">
        <color rgb="FF002060"/>
      </top>
      <bottom/>
      <diagonal/>
    </border>
    <border>
      <left style="medium">
        <color theme="8" tint="-0.24994659260841701"/>
      </left>
      <right style="medium">
        <color theme="8" tint="-0.249977111117893"/>
      </right>
      <top style="medium">
        <color rgb="FF002060"/>
      </top>
      <bottom/>
      <diagonal/>
    </border>
    <border>
      <left style="medium">
        <color theme="8" tint="-0.249977111117893"/>
      </left>
      <right/>
      <top style="medium">
        <color rgb="FF002060"/>
      </top>
      <bottom/>
      <diagonal/>
    </border>
    <border>
      <left style="medium">
        <color rgb="FF002060"/>
      </left>
      <right style="medium">
        <color rgb="FF002060"/>
      </right>
      <top style="medium">
        <color rgb="FF002060"/>
      </top>
      <bottom/>
      <diagonal/>
    </border>
    <border>
      <left style="medium">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medium">
        <color rgb="FF002060"/>
      </right>
      <top style="dashed">
        <color rgb="FF002060"/>
      </top>
      <bottom style="dashed">
        <color rgb="FF002060"/>
      </bottom>
      <diagonal/>
    </border>
    <border>
      <left/>
      <right style="medium">
        <color rgb="FF002060"/>
      </right>
      <top/>
      <bottom/>
      <diagonal/>
    </border>
    <border>
      <left/>
      <right/>
      <top/>
      <bottom style="medium">
        <color rgb="FF00206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vertical="center" wrapText="1"/>
    </xf>
    <xf numFmtId="0" fontId="2" fillId="0" borderId="0" xfId="0" applyFont="1" applyFill="1" applyAlignment="1">
      <alignment vertical="center" wrapText="1"/>
    </xf>
    <xf numFmtId="43" fontId="0" fillId="0" borderId="0" xfId="1" applyFont="1" applyFill="1" applyBorder="1" applyAlignment="1">
      <alignment vertical="center"/>
    </xf>
    <xf numFmtId="0" fontId="0" fillId="0" borderId="0" xfId="0" applyAlignment="1">
      <alignment wrapText="1"/>
    </xf>
    <xf numFmtId="0" fontId="6" fillId="0" borderId="0" xfId="0" applyFont="1" applyFill="1" applyAlignment="1">
      <alignment horizontal="center" vertical="center"/>
    </xf>
    <xf numFmtId="43" fontId="0" fillId="0" borderId="0" xfId="1" applyFont="1"/>
    <xf numFmtId="43" fontId="0" fillId="0" borderId="0" xfId="0" applyNumberFormat="1"/>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7" xfId="0" applyNumberFormat="1" applyFill="1" applyBorder="1" applyAlignment="1">
      <alignment vertical="center" wrapText="1"/>
    </xf>
    <xf numFmtId="0" fontId="0" fillId="0" borderId="7" xfId="0" applyFill="1" applyBorder="1" applyAlignment="1">
      <alignment horizontal="center" vertical="center" wrapText="1"/>
    </xf>
    <xf numFmtId="43" fontId="0" fillId="0" borderId="7" xfId="1" applyFont="1" applyFill="1" applyBorder="1" applyAlignment="1">
      <alignment vertical="center" wrapText="1"/>
    </xf>
    <xf numFmtId="0" fontId="0" fillId="0" borderId="7" xfId="0" applyBorder="1"/>
    <xf numFmtId="0" fontId="0" fillId="0" borderId="8" xfId="0" applyBorder="1" applyAlignment="1">
      <alignment wrapText="1"/>
    </xf>
    <xf numFmtId="0" fontId="0" fillId="0" borderId="0" xfId="0" applyFill="1" applyBorder="1" applyAlignment="1">
      <alignment vertical="center" wrapText="1"/>
    </xf>
    <xf numFmtId="0" fontId="0" fillId="0" borderId="0" xfId="0" applyNumberFormat="1" applyFill="1" applyBorder="1" applyAlignment="1">
      <alignment vertical="center" wrapText="1"/>
    </xf>
    <xf numFmtId="0" fontId="0" fillId="0" borderId="0" xfId="0" applyFill="1" applyBorder="1" applyAlignment="1">
      <alignment horizontal="center" vertical="center" wrapText="1"/>
    </xf>
    <xf numFmtId="43" fontId="2" fillId="0" borderId="0" xfId="1" applyFont="1" applyFill="1" applyBorder="1" applyAlignment="1">
      <alignment vertical="center" wrapText="1"/>
    </xf>
    <xf numFmtId="43" fontId="0" fillId="0" borderId="0" xfId="1" applyFont="1" applyFill="1" applyBorder="1" applyAlignment="1">
      <alignment vertical="center" wrapText="1"/>
    </xf>
    <xf numFmtId="4" fontId="0" fillId="0" borderId="0" xfId="0" applyNumberFormat="1"/>
    <xf numFmtId="164" fontId="0" fillId="0" borderId="0" xfId="0" applyNumberFormat="1"/>
    <xf numFmtId="0" fontId="0" fillId="0" borderId="7" xfId="0" quotePrefix="1" applyNumberFormat="1" applyFill="1" applyBorder="1" applyAlignment="1">
      <alignment vertical="center" wrapText="1"/>
    </xf>
    <xf numFmtId="0" fontId="0" fillId="0" borderId="0" xfId="0" quotePrefix="1"/>
    <xf numFmtId="0" fontId="6" fillId="3" borderId="2" xfId="0" applyFont="1" applyFill="1" applyBorder="1" applyAlignment="1">
      <alignment horizontal="center" vertical="center" wrapText="1"/>
    </xf>
    <xf numFmtId="0" fontId="0" fillId="0" borderId="7" xfId="0" quotePrefix="1" applyNumberForma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43" fontId="6" fillId="0"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10" fontId="2" fillId="2" borderId="1" xfId="4" applyNumberFormat="1" applyFont="1" applyFill="1" applyBorder="1" applyAlignment="1">
      <alignment horizontal="center" vertical="center"/>
    </xf>
    <xf numFmtId="0" fontId="2" fillId="0" borderId="1" xfId="0" applyFont="1" applyFill="1" applyBorder="1" applyAlignment="1">
      <alignment vertical="center" wrapText="1"/>
    </xf>
    <xf numFmtId="43" fontId="1" fillId="0" borderId="1" xfId="1" applyFont="1" applyFill="1" applyBorder="1" applyAlignment="1">
      <alignment vertical="center" wrapText="1"/>
    </xf>
    <xf numFmtId="43" fontId="0" fillId="0" borderId="1" xfId="1" applyFont="1" applyBorder="1"/>
    <xf numFmtId="10" fontId="0" fillId="0" borderId="1" xfId="4" applyNumberFormat="1" applyFont="1" applyBorder="1" applyAlignment="1">
      <alignment horizontal="center"/>
    </xf>
    <xf numFmtId="43" fontId="2" fillId="0" borderId="1" xfId="1" applyFont="1" applyBorder="1"/>
    <xf numFmtId="10" fontId="2" fillId="0" borderId="1" xfId="4" applyNumberFormat="1" applyFont="1" applyBorder="1" applyAlignment="1">
      <alignment horizontal="center"/>
    </xf>
    <xf numFmtId="0" fontId="0" fillId="0" borderId="1" xfId="0" applyBorder="1" applyAlignment="1">
      <alignment wrapText="1"/>
    </xf>
    <xf numFmtId="43" fontId="2" fillId="2" borderId="1" xfId="1" applyFont="1" applyFill="1" applyBorder="1" applyAlignment="1">
      <alignment horizontal="center"/>
    </xf>
    <xf numFmtId="10" fontId="2" fillId="2" borderId="1" xfId="4" applyNumberFormat="1" applyFont="1" applyFill="1" applyBorder="1" applyAlignment="1">
      <alignment horizontal="center"/>
    </xf>
    <xf numFmtId="0" fontId="2" fillId="2" borderId="1" xfId="0" applyFont="1" applyFill="1" applyBorder="1" applyAlignment="1">
      <alignment horizontal="center" vertical="center" wrapText="1"/>
    </xf>
    <xf numFmtId="43" fontId="2" fillId="2" borderId="1" xfId="1" applyFont="1" applyFill="1" applyBorder="1" applyAlignment="1">
      <alignment vertical="center" wrapText="1"/>
    </xf>
    <xf numFmtId="0" fontId="2" fillId="0" borderId="1" xfId="0" applyFont="1" applyBorder="1" applyAlignment="1">
      <alignment wrapText="1"/>
    </xf>
    <xf numFmtId="43" fontId="2" fillId="0" borderId="1" xfId="0" applyNumberFormat="1" applyFont="1" applyBorder="1"/>
    <xf numFmtId="0" fontId="3" fillId="0" borderId="0" xfId="0" applyFont="1" applyFill="1" applyAlignment="1">
      <alignment vertical="center"/>
    </xf>
    <xf numFmtId="0" fontId="3" fillId="0" borderId="0" xfId="0" applyFont="1"/>
    <xf numFmtId="0" fontId="8" fillId="0" borderId="5" xfId="0" applyFont="1" applyFill="1" applyBorder="1" applyAlignment="1">
      <alignment horizontal="center" vertical="center" wrapText="1"/>
    </xf>
    <xf numFmtId="43" fontId="8" fillId="0" borderId="0" xfId="1" applyFont="1" applyFill="1" applyBorder="1" applyAlignment="1">
      <alignment vertical="center" wrapText="1"/>
    </xf>
    <xf numFmtId="0" fontId="0" fillId="0" borderId="7" xfId="0" applyFill="1" applyBorder="1"/>
    <xf numFmtId="0" fontId="3" fillId="0" borderId="8" xfId="0" applyFont="1" applyFill="1" applyBorder="1" applyAlignment="1">
      <alignment wrapText="1"/>
    </xf>
    <xf numFmtId="0" fontId="0" fillId="0" borderId="11" xfId="0" applyFill="1" applyBorder="1" applyAlignment="1">
      <alignment vertical="center" wrapText="1"/>
    </xf>
    <xf numFmtId="0" fontId="0" fillId="0" borderId="12" xfId="0" applyNumberFormat="1" applyFill="1" applyBorder="1" applyAlignment="1">
      <alignment vertical="center" wrapText="1"/>
    </xf>
    <xf numFmtId="0" fontId="0" fillId="0" borderId="12" xfId="0" applyBorder="1"/>
    <xf numFmtId="0" fontId="0" fillId="0" borderId="12" xfId="0" quotePrefix="1" applyNumberFormat="1" applyFill="1" applyBorder="1" applyAlignment="1">
      <alignment horizontal="center" vertical="center" wrapText="1"/>
    </xf>
    <xf numFmtId="0" fontId="0" fillId="0" borderId="13" xfId="0" applyBorder="1"/>
    <xf numFmtId="0" fontId="0" fillId="0" borderId="14" xfId="0" applyFill="1" applyBorder="1" applyAlignment="1">
      <alignment vertical="center" wrapText="1"/>
    </xf>
    <xf numFmtId="0" fontId="0" fillId="0" borderId="15" xfId="0" applyNumberFormat="1" applyFill="1" applyBorder="1" applyAlignment="1">
      <alignment vertical="center" wrapText="1"/>
    </xf>
    <xf numFmtId="0" fontId="0" fillId="0" borderId="15" xfId="0" applyBorder="1"/>
    <xf numFmtId="0" fontId="0" fillId="0" borderId="15" xfId="0" quotePrefix="1" applyNumberFormat="1" applyFill="1" applyBorder="1" applyAlignment="1">
      <alignment horizontal="center" vertical="center" wrapText="1"/>
    </xf>
    <xf numFmtId="0" fontId="0" fillId="0" borderId="16" xfId="0" applyBorder="1"/>
    <xf numFmtId="0" fontId="0" fillId="0" borderId="15" xfId="0" applyNumberFormat="1" applyFill="1" applyBorder="1" applyAlignment="1">
      <alignment horizontal="center" vertical="center" wrapText="1"/>
    </xf>
    <xf numFmtId="0" fontId="0" fillId="0" borderId="17" xfId="0" applyFill="1" applyBorder="1" applyAlignment="1">
      <alignment vertical="center" wrapText="1"/>
    </xf>
    <xf numFmtId="0" fontId="0" fillId="0" borderId="18" xfId="0" applyNumberFormat="1" applyFill="1" applyBorder="1" applyAlignment="1">
      <alignment vertical="center" wrapText="1"/>
    </xf>
    <xf numFmtId="0" fontId="0" fillId="0" borderId="18" xfId="0" applyBorder="1"/>
    <xf numFmtId="0" fontId="0" fillId="0" borderId="18" xfId="0" quotePrefix="1" applyNumberFormat="1" applyFill="1" applyBorder="1" applyAlignment="1">
      <alignment horizontal="center" vertical="center" wrapText="1"/>
    </xf>
    <xf numFmtId="0" fontId="0" fillId="0" borderId="19" xfId="0" applyBorder="1"/>
    <xf numFmtId="0" fontId="0" fillId="0" borderId="0" xfId="0" quotePrefix="1" applyNumberFormat="1" applyFill="1" applyBorder="1" applyAlignment="1">
      <alignment horizontal="center" vertical="center" wrapText="1"/>
    </xf>
    <xf numFmtId="0" fontId="0" fillId="0" borderId="0" xfId="0" applyFill="1" applyBorder="1"/>
    <xf numFmtId="0" fontId="3" fillId="0" borderId="0" xfId="0" applyFont="1" applyFill="1" applyBorder="1" applyAlignment="1">
      <alignment wrapText="1"/>
    </xf>
    <xf numFmtId="0" fontId="0" fillId="4" borderId="0" xfId="0" applyFill="1" applyBorder="1" applyAlignment="1">
      <alignment horizontal="center"/>
    </xf>
    <xf numFmtId="49" fontId="0" fillId="0" borderId="7" xfId="0" quotePrefix="1" applyNumberForma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0" fillId="0" borderId="0" xfId="0" quotePrefix="1" applyNumberFormat="1" applyFill="1" applyBorder="1" applyAlignment="1">
      <alignment horizontal="center" vertical="center" wrapText="1"/>
    </xf>
    <xf numFmtId="49" fontId="0" fillId="0" borderId="0" xfId="0" applyNumberFormat="1" applyFill="1" applyBorder="1" applyAlignment="1">
      <alignment vertical="center" wrapText="1"/>
    </xf>
    <xf numFmtId="49" fontId="0" fillId="0" borderId="0" xfId="0" applyNumberFormat="1"/>
    <xf numFmtId="0" fontId="4" fillId="0" borderId="0" xfId="0" applyFont="1" applyFill="1" applyAlignment="1">
      <alignment horizontal="center" vertical="center"/>
    </xf>
    <xf numFmtId="0" fontId="0" fillId="4" borderId="10" xfId="0" applyFill="1" applyBorder="1" applyAlignment="1">
      <alignment horizontal="center"/>
    </xf>
  </cellXfs>
  <cellStyles count="5">
    <cellStyle name="Millares" xfId="1" builtinId="3"/>
    <cellStyle name="Millares 8" xfId="3"/>
    <cellStyle name="Normal" xfId="0" builtinId="0"/>
    <cellStyle name="Normal 8 2" xfId="2"/>
    <cellStyle name="Porcentaje" xfId="4" builtinId="5"/>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68034</xdr:colOff>
      <xdr:row>0</xdr:row>
      <xdr:rowOff>231322</xdr:rowOff>
    </xdr:from>
    <xdr:to>
      <xdr:col>1</xdr:col>
      <xdr:colOff>1120583</xdr:colOff>
      <xdr:row>2</xdr:row>
      <xdr:rowOff>13607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8034" y="231322"/>
          <a:ext cx="2452724" cy="1134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292100</xdr:colOff>
      <xdr:row>1</xdr:row>
      <xdr:rowOff>114767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
          <a:ext cx="1692275" cy="791041"/>
        </a:xfrm>
        <a:prstGeom prst="rect">
          <a:avLst/>
        </a:prstGeom>
      </xdr:spPr>
    </xdr:pic>
    <xdr:clientData/>
  </xdr:twoCellAnchor>
  <xdr:oneCellAnchor>
    <xdr:from>
      <xdr:col>0</xdr:col>
      <xdr:colOff>0</xdr:colOff>
      <xdr:row>0</xdr:row>
      <xdr:rowOff>1</xdr:rowOff>
    </xdr:from>
    <xdr:ext cx="1758950" cy="787866"/>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
          <a:ext cx="1758950" cy="78786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pchu\Downloads\Users\ofiplan\AppData\Local\Temp\Users\espchu\Documents\PRESUPUESTO\2014\ANTEPROYECTO%202014\APROBADO%202014\PlantillaPresupuestacio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ECUACIONES%20PRESUPUESTALES%202022/Adecuaciones%20presupuestales%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TEPROYECTO%202022/ANTEPROYECTO%20GLOBAL/Anteproyecto%202022%20al%2001%20oct%202021%20REESTRUCT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sheetName val="CATAL_PART"/>
    </sheetNames>
    <sheetDataSet>
      <sheetData sheetId="0"/>
      <sheetData sheetId="1">
        <row r="1">
          <cell r="A1">
            <v>1110</v>
          </cell>
          <cell r="E1" t="str">
            <v xml:space="preserve">1.- Estatal (Irreductible) CONAC (Recursos Estatales) </v>
          </cell>
        </row>
        <row r="2">
          <cell r="A2">
            <v>1120</v>
          </cell>
          <cell r="E2" t="str">
            <v xml:space="preserve">2.- Ramo 33 federal CONAC (Recursos Federales) </v>
          </cell>
        </row>
        <row r="3">
          <cell r="A3">
            <v>1130</v>
          </cell>
          <cell r="E3" t="str">
            <v xml:space="preserve">3.- Convenios Federales CONAC (Recursos Federales) </v>
          </cell>
        </row>
        <row r="4">
          <cell r="A4">
            <v>1140</v>
          </cell>
          <cell r="E4" t="str">
            <v>4.- Ingresos Propios CONAC (Ingresos Propios)</v>
          </cell>
        </row>
        <row r="5">
          <cell r="A5">
            <v>1210</v>
          </cell>
          <cell r="E5" t="str">
            <v xml:space="preserve">5.- Otros (Municipales, Internacionales, etc.) CONAC (Otros Recursos) </v>
          </cell>
        </row>
        <row r="6">
          <cell r="A6">
            <v>1220</v>
          </cell>
          <cell r="E6" t="str">
            <v>6.- Adicionales (Sin fuente especifica)</v>
          </cell>
        </row>
        <row r="7">
          <cell r="A7">
            <v>1230</v>
          </cell>
        </row>
        <row r="8">
          <cell r="A8">
            <v>1240</v>
          </cell>
        </row>
        <row r="9">
          <cell r="A9">
            <v>1310</v>
          </cell>
        </row>
        <row r="10">
          <cell r="A10">
            <v>1320</v>
          </cell>
        </row>
        <row r="11">
          <cell r="A11">
            <v>1330</v>
          </cell>
        </row>
        <row r="12">
          <cell r="A12">
            <v>1340</v>
          </cell>
        </row>
        <row r="13">
          <cell r="A13">
            <v>1350</v>
          </cell>
        </row>
        <row r="14">
          <cell r="A14">
            <v>1360</v>
          </cell>
        </row>
        <row r="15">
          <cell r="A15">
            <v>1370</v>
          </cell>
        </row>
        <row r="16">
          <cell r="A16">
            <v>1380</v>
          </cell>
        </row>
        <row r="17">
          <cell r="A17">
            <v>1410</v>
          </cell>
        </row>
        <row r="18">
          <cell r="A18">
            <v>1420</v>
          </cell>
        </row>
        <row r="19">
          <cell r="A19">
            <v>1430</v>
          </cell>
        </row>
        <row r="20">
          <cell r="A20">
            <v>1440</v>
          </cell>
        </row>
        <row r="21">
          <cell r="A21">
            <v>1510</v>
          </cell>
        </row>
        <row r="22">
          <cell r="A22">
            <v>1520</v>
          </cell>
        </row>
        <row r="23">
          <cell r="A23">
            <v>1530</v>
          </cell>
        </row>
        <row r="24">
          <cell r="A24">
            <v>1540</v>
          </cell>
        </row>
        <row r="25">
          <cell r="A25">
            <v>1550</v>
          </cell>
        </row>
        <row r="26">
          <cell r="A26">
            <v>1590</v>
          </cell>
        </row>
        <row r="27">
          <cell r="A27">
            <v>1610</v>
          </cell>
        </row>
        <row r="28">
          <cell r="A28">
            <v>1710</v>
          </cell>
        </row>
        <row r="29">
          <cell r="A29">
            <v>1720</v>
          </cell>
        </row>
        <row r="30">
          <cell r="A30">
            <v>1810</v>
          </cell>
        </row>
        <row r="31">
          <cell r="A31">
            <v>1820</v>
          </cell>
        </row>
        <row r="32">
          <cell r="A32">
            <v>2110</v>
          </cell>
        </row>
        <row r="33">
          <cell r="A33">
            <v>2120</v>
          </cell>
        </row>
        <row r="34">
          <cell r="A34">
            <v>2130</v>
          </cell>
        </row>
        <row r="35">
          <cell r="A35">
            <v>2140</v>
          </cell>
        </row>
        <row r="36">
          <cell r="A36">
            <v>2150</v>
          </cell>
        </row>
        <row r="37">
          <cell r="A37">
            <v>2160</v>
          </cell>
        </row>
        <row r="38">
          <cell r="A38">
            <v>2170</v>
          </cell>
        </row>
        <row r="39">
          <cell r="A39">
            <v>2180</v>
          </cell>
        </row>
        <row r="40">
          <cell r="A40">
            <v>2210</v>
          </cell>
        </row>
        <row r="41">
          <cell r="A41">
            <v>2220</v>
          </cell>
        </row>
        <row r="42">
          <cell r="A42">
            <v>2230</v>
          </cell>
        </row>
        <row r="43">
          <cell r="A43">
            <v>2310</v>
          </cell>
        </row>
        <row r="44">
          <cell r="A44">
            <v>2320</v>
          </cell>
        </row>
        <row r="45">
          <cell r="A45">
            <v>2330</v>
          </cell>
        </row>
        <row r="46">
          <cell r="A46">
            <v>2340</v>
          </cell>
        </row>
        <row r="47">
          <cell r="A47">
            <v>2350</v>
          </cell>
        </row>
        <row r="48">
          <cell r="A48">
            <v>2360</v>
          </cell>
        </row>
        <row r="49">
          <cell r="A49">
            <v>2370</v>
          </cell>
        </row>
        <row r="50">
          <cell r="A50">
            <v>2380</v>
          </cell>
        </row>
        <row r="51">
          <cell r="A51">
            <v>2390</v>
          </cell>
        </row>
        <row r="52">
          <cell r="A52">
            <v>2410</v>
          </cell>
        </row>
        <row r="53">
          <cell r="A53">
            <v>2420</v>
          </cell>
        </row>
        <row r="54">
          <cell r="A54">
            <v>2430</v>
          </cell>
        </row>
        <row r="55">
          <cell r="A55">
            <v>2440</v>
          </cell>
        </row>
        <row r="56">
          <cell r="A56">
            <v>2450</v>
          </cell>
        </row>
        <row r="57">
          <cell r="A57">
            <v>2460</v>
          </cell>
        </row>
        <row r="58">
          <cell r="A58">
            <v>2470</v>
          </cell>
        </row>
        <row r="59">
          <cell r="A59">
            <v>2480</v>
          </cell>
        </row>
        <row r="60">
          <cell r="A60">
            <v>2490</v>
          </cell>
        </row>
        <row r="61">
          <cell r="A61">
            <v>2510</v>
          </cell>
        </row>
        <row r="62">
          <cell r="A62">
            <v>2520</v>
          </cell>
        </row>
        <row r="63">
          <cell r="A63">
            <v>2530</v>
          </cell>
        </row>
        <row r="64">
          <cell r="A64">
            <v>2540</v>
          </cell>
        </row>
        <row r="65">
          <cell r="A65">
            <v>2550</v>
          </cell>
        </row>
        <row r="66">
          <cell r="A66">
            <v>2560</v>
          </cell>
        </row>
        <row r="67">
          <cell r="A67">
            <v>2590</v>
          </cell>
        </row>
        <row r="68">
          <cell r="A68">
            <v>2610</v>
          </cell>
        </row>
        <row r="69">
          <cell r="A69">
            <v>2620</v>
          </cell>
        </row>
        <row r="70">
          <cell r="A70">
            <v>2710</v>
          </cell>
        </row>
        <row r="71">
          <cell r="A71">
            <v>2720</v>
          </cell>
        </row>
        <row r="72">
          <cell r="A72">
            <v>2730</v>
          </cell>
        </row>
        <row r="73">
          <cell r="A73">
            <v>2740</v>
          </cell>
        </row>
        <row r="74">
          <cell r="A74">
            <v>2750</v>
          </cell>
        </row>
        <row r="75">
          <cell r="A75">
            <v>2810</v>
          </cell>
        </row>
        <row r="76">
          <cell r="A76">
            <v>2820</v>
          </cell>
        </row>
        <row r="77">
          <cell r="A77">
            <v>2830</v>
          </cell>
        </row>
        <row r="78">
          <cell r="A78">
            <v>2910</v>
          </cell>
        </row>
        <row r="79">
          <cell r="A79">
            <v>2920</v>
          </cell>
        </row>
        <row r="80">
          <cell r="A80">
            <v>2930</v>
          </cell>
        </row>
        <row r="81">
          <cell r="A81">
            <v>2940</v>
          </cell>
        </row>
        <row r="82">
          <cell r="A82">
            <v>2950</v>
          </cell>
        </row>
        <row r="83">
          <cell r="A83">
            <v>2960</v>
          </cell>
        </row>
        <row r="84">
          <cell r="A84">
            <v>2970</v>
          </cell>
        </row>
        <row r="85">
          <cell r="A85">
            <v>2980</v>
          </cell>
        </row>
        <row r="86">
          <cell r="A86">
            <v>2990</v>
          </cell>
        </row>
        <row r="87">
          <cell r="A87">
            <v>3110</v>
          </cell>
        </row>
        <row r="88">
          <cell r="A88">
            <v>3120</v>
          </cell>
        </row>
        <row r="89">
          <cell r="A89">
            <v>3130</v>
          </cell>
        </row>
        <row r="90">
          <cell r="A90">
            <v>3140</v>
          </cell>
        </row>
        <row r="91">
          <cell r="A91">
            <v>3150</v>
          </cell>
        </row>
        <row r="92">
          <cell r="A92">
            <v>3160</v>
          </cell>
        </row>
        <row r="93">
          <cell r="A93">
            <v>3170</v>
          </cell>
        </row>
        <row r="94">
          <cell r="A94">
            <v>3180</v>
          </cell>
        </row>
        <row r="95">
          <cell r="A95">
            <v>3190</v>
          </cell>
        </row>
        <row r="96">
          <cell r="A96">
            <v>3210</v>
          </cell>
        </row>
        <row r="97">
          <cell r="A97">
            <v>3220</v>
          </cell>
        </row>
        <row r="98">
          <cell r="A98">
            <v>3230</v>
          </cell>
        </row>
        <row r="99">
          <cell r="A99">
            <v>3240</v>
          </cell>
        </row>
        <row r="100">
          <cell r="A100">
            <v>3250</v>
          </cell>
        </row>
        <row r="101">
          <cell r="A101">
            <v>3260</v>
          </cell>
        </row>
        <row r="102">
          <cell r="A102">
            <v>3270</v>
          </cell>
        </row>
        <row r="103">
          <cell r="A103">
            <v>3280</v>
          </cell>
        </row>
        <row r="104">
          <cell r="A104">
            <v>3290</v>
          </cell>
        </row>
        <row r="105">
          <cell r="A105">
            <v>3310</v>
          </cell>
        </row>
        <row r="106">
          <cell r="A106">
            <v>3320</v>
          </cell>
        </row>
        <row r="107">
          <cell r="A107">
            <v>3330</v>
          </cell>
        </row>
        <row r="108">
          <cell r="A108">
            <v>3340</v>
          </cell>
        </row>
        <row r="109">
          <cell r="A109">
            <v>3350</v>
          </cell>
        </row>
        <row r="110">
          <cell r="A110">
            <v>3360</v>
          </cell>
        </row>
        <row r="111">
          <cell r="A111">
            <v>3370</v>
          </cell>
        </row>
        <row r="112">
          <cell r="A112">
            <v>3380</v>
          </cell>
        </row>
        <row r="113">
          <cell r="A113">
            <v>3390</v>
          </cell>
        </row>
        <row r="114">
          <cell r="A114">
            <v>3410</v>
          </cell>
        </row>
        <row r="115">
          <cell r="A115">
            <v>3420</v>
          </cell>
        </row>
        <row r="116">
          <cell r="A116">
            <v>3430</v>
          </cell>
        </row>
        <row r="117">
          <cell r="A117">
            <v>3440</v>
          </cell>
        </row>
        <row r="118">
          <cell r="A118">
            <v>3450</v>
          </cell>
        </row>
        <row r="119">
          <cell r="A119">
            <v>3460</v>
          </cell>
        </row>
        <row r="120">
          <cell r="A120">
            <v>3470</v>
          </cell>
        </row>
        <row r="121">
          <cell r="A121">
            <v>3480</v>
          </cell>
        </row>
        <row r="122">
          <cell r="A122">
            <v>3490</v>
          </cell>
        </row>
        <row r="123">
          <cell r="A123">
            <v>3510</v>
          </cell>
        </row>
        <row r="124">
          <cell r="A124">
            <v>3520</v>
          </cell>
        </row>
        <row r="125">
          <cell r="A125">
            <v>3530</v>
          </cell>
        </row>
        <row r="126">
          <cell r="A126">
            <v>3540</v>
          </cell>
        </row>
        <row r="127">
          <cell r="A127">
            <v>3550</v>
          </cell>
        </row>
        <row r="128">
          <cell r="A128">
            <v>3560</v>
          </cell>
        </row>
        <row r="129">
          <cell r="A129">
            <v>3570</v>
          </cell>
        </row>
        <row r="130">
          <cell r="A130">
            <v>3580</v>
          </cell>
        </row>
        <row r="131">
          <cell r="A131">
            <v>3590</v>
          </cell>
        </row>
        <row r="132">
          <cell r="A132">
            <v>3610</v>
          </cell>
        </row>
        <row r="133">
          <cell r="A133">
            <v>3611</v>
          </cell>
        </row>
        <row r="134">
          <cell r="A134">
            <v>3612</v>
          </cell>
        </row>
        <row r="135">
          <cell r="A135">
            <v>3620</v>
          </cell>
        </row>
        <row r="136">
          <cell r="A136">
            <v>3630</v>
          </cell>
        </row>
        <row r="137">
          <cell r="A137">
            <v>3640</v>
          </cell>
        </row>
        <row r="138">
          <cell r="A138">
            <v>3650</v>
          </cell>
        </row>
        <row r="139">
          <cell r="A139">
            <v>3660</v>
          </cell>
        </row>
        <row r="140">
          <cell r="A140">
            <v>3690</v>
          </cell>
        </row>
        <row r="141">
          <cell r="A141">
            <v>3710</v>
          </cell>
        </row>
        <row r="142">
          <cell r="A142">
            <v>3720</v>
          </cell>
        </row>
        <row r="143">
          <cell r="A143">
            <v>3730</v>
          </cell>
        </row>
        <row r="144">
          <cell r="A144">
            <v>3740</v>
          </cell>
        </row>
        <row r="145">
          <cell r="A145">
            <v>3750</v>
          </cell>
        </row>
        <row r="146">
          <cell r="A146">
            <v>3760</v>
          </cell>
        </row>
        <row r="147">
          <cell r="A147">
            <v>3770</v>
          </cell>
        </row>
        <row r="148">
          <cell r="A148">
            <v>3780</v>
          </cell>
        </row>
        <row r="149">
          <cell r="A149">
            <v>3790</v>
          </cell>
        </row>
        <row r="150">
          <cell r="A150">
            <v>3810</v>
          </cell>
        </row>
        <row r="151">
          <cell r="A151">
            <v>3820</v>
          </cell>
        </row>
        <row r="152">
          <cell r="A152">
            <v>3830</v>
          </cell>
        </row>
        <row r="153">
          <cell r="A153">
            <v>3840</v>
          </cell>
        </row>
        <row r="154">
          <cell r="A154">
            <v>3850</v>
          </cell>
        </row>
        <row r="155">
          <cell r="A155">
            <v>3910</v>
          </cell>
        </row>
        <row r="156">
          <cell r="A156">
            <v>3920</v>
          </cell>
        </row>
        <row r="157">
          <cell r="A157">
            <v>3930</v>
          </cell>
        </row>
        <row r="158">
          <cell r="A158">
            <v>3940</v>
          </cell>
        </row>
        <row r="159">
          <cell r="A159">
            <v>3950</v>
          </cell>
        </row>
        <row r="160">
          <cell r="A160">
            <v>3960</v>
          </cell>
        </row>
        <row r="161">
          <cell r="A161">
            <v>3980</v>
          </cell>
        </row>
        <row r="162">
          <cell r="A162">
            <v>3990</v>
          </cell>
        </row>
        <row r="163">
          <cell r="A163">
            <v>4111</v>
          </cell>
        </row>
        <row r="164">
          <cell r="A164">
            <v>4112</v>
          </cell>
        </row>
        <row r="165">
          <cell r="A165">
            <v>4113</v>
          </cell>
        </row>
        <row r="166">
          <cell r="A166">
            <v>4114</v>
          </cell>
        </row>
        <row r="167">
          <cell r="A167">
            <v>4115</v>
          </cell>
        </row>
        <row r="168">
          <cell r="A168">
            <v>4116</v>
          </cell>
        </row>
        <row r="169">
          <cell r="A169">
            <v>4117</v>
          </cell>
        </row>
        <row r="170">
          <cell r="A170">
            <v>4118</v>
          </cell>
        </row>
        <row r="171">
          <cell r="A171">
            <v>4119</v>
          </cell>
        </row>
        <row r="172">
          <cell r="A172">
            <v>4121</v>
          </cell>
        </row>
        <row r="173">
          <cell r="A173">
            <v>4122</v>
          </cell>
        </row>
        <row r="174">
          <cell r="A174">
            <v>4123</v>
          </cell>
        </row>
        <row r="175">
          <cell r="A175">
            <v>4124</v>
          </cell>
        </row>
        <row r="176">
          <cell r="A176">
            <v>4125</v>
          </cell>
        </row>
        <row r="177">
          <cell r="A177">
            <v>4126</v>
          </cell>
        </row>
        <row r="178">
          <cell r="A178">
            <v>4127</v>
          </cell>
        </row>
        <row r="179">
          <cell r="A179">
            <v>4128</v>
          </cell>
        </row>
        <row r="180">
          <cell r="A180">
            <v>4129</v>
          </cell>
        </row>
        <row r="181">
          <cell r="A181">
            <v>4131</v>
          </cell>
        </row>
        <row r="182">
          <cell r="A182">
            <v>4132</v>
          </cell>
        </row>
        <row r="183">
          <cell r="A183">
            <v>4133</v>
          </cell>
        </row>
        <row r="184">
          <cell r="A184">
            <v>4134</v>
          </cell>
        </row>
        <row r="185">
          <cell r="A185">
            <v>4135</v>
          </cell>
        </row>
        <row r="186">
          <cell r="A186">
            <v>4136</v>
          </cell>
        </row>
        <row r="187">
          <cell r="A187">
            <v>4137</v>
          </cell>
        </row>
        <row r="188">
          <cell r="A188">
            <v>4138</v>
          </cell>
        </row>
        <row r="189">
          <cell r="A189">
            <v>4139</v>
          </cell>
        </row>
        <row r="190">
          <cell r="A190">
            <v>4141</v>
          </cell>
        </row>
        <row r="191">
          <cell r="A191">
            <v>4142</v>
          </cell>
        </row>
        <row r="192">
          <cell r="A192">
            <v>4143</v>
          </cell>
        </row>
        <row r="193">
          <cell r="A193">
            <v>4144</v>
          </cell>
        </row>
        <row r="194">
          <cell r="A194">
            <v>4145</v>
          </cell>
        </row>
        <row r="195">
          <cell r="A195">
            <v>4146</v>
          </cell>
        </row>
        <row r="196">
          <cell r="A196">
            <v>4147</v>
          </cell>
        </row>
        <row r="197">
          <cell r="A197">
            <v>4148</v>
          </cell>
        </row>
        <row r="198">
          <cell r="A198">
            <v>4149</v>
          </cell>
        </row>
        <row r="199">
          <cell r="A199">
            <v>4151</v>
          </cell>
        </row>
        <row r="200">
          <cell r="A200">
            <v>4152</v>
          </cell>
        </row>
        <row r="201">
          <cell r="A201">
            <v>4153</v>
          </cell>
        </row>
        <row r="202">
          <cell r="A202">
            <v>4154</v>
          </cell>
        </row>
        <row r="203">
          <cell r="A203">
            <v>4155</v>
          </cell>
        </row>
        <row r="204">
          <cell r="A204">
            <v>4156</v>
          </cell>
        </row>
        <row r="205">
          <cell r="A205">
            <v>4157</v>
          </cell>
        </row>
        <row r="206">
          <cell r="A206">
            <v>4158</v>
          </cell>
        </row>
        <row r="207">
          <cell r="A207">
            <v>4159</v>
          </cell>
        </row>
        <row r="208">
          <cell r="A208">
            <v>4161</v>
          </cell>
        </row>
        <row r="209">
          <cell r="A209">
            <v>4162</v>
          </cell>
        </row>
        <row r="210">
          <cell r="A210">
            <v>4163</v>
          </cell>
        </row>
        <row r="211">
          <cell r="A211">
            <v>4164</v>
          </cell>
        </row>
        <row r="212">
          <cell r="A212">
            <v>4165</v>
          </cell>
        </row>
        <row r="213">
          <cell r="A213">
            <v>4166</v>
          </cell>
        </row>
        <row r="214">
          <cell r="A214">
            <v>4167</v>
          </cell>
        </row>
        <row r="215">
          <cell r="A215">
            <v>4168</v>
          </cell>
        </row>
        <row r="216">
          <cell r="A216">
            <v>4169</v>
          </cell>
        </row>
        <row r="217">
          <cell r="A217">
            <v>4170</v>
          </cell>
        </row>
        <row r="218">
          <cell r="A218">
            <v>4180</v>
          </cell>
        </row>
        <row r="219">
          <cell r="A219">
            <v>4190</v>
          </cell>
        </row>
        <row r="220">
          <cell r="A220">
            <v>4211</v>
          </cell>
        </row>
        <row r="221">
          <cell r="A221">
            <v>4212</v>
          </cell>
        </row>
        <row r="222">
          <cell r="A222">
            <v>4221</v>
          </cell>
        </row>
        <row r="223">
          <cell r="A223">
            <v>4222</v>
          </cell>
        </row>
        <row r="224">
          <cell r="A224">
            <v>4230</v>
          </cell>
        </row>
        <row r="225">
          <cell r="A225">
            <v>4241</v>
          </cell>
        </row>
        <row r="226">
          <cell r="A226">
            <v>4242</v>
          </cell>
        </row>
        <row r="227">
          <cell r="A227">
            <v>4250</v>
          </cell>
        </row>
        <row r="228">
          <cell r="A228">
            <v>4310</v>
          </cell>
        </row>
        <row r="229">
          <cell r="A229">
            <v>4320</v>
          </cell>
        </row>
        <row r="230">
          <cell r="A230">
            <v>4330</v>
          </cell>
        </row>
        <row r="231">
          <cell r="A231">
            <v>4340</v>
          </cell>
        </row>
        <row r="232">
          <cell r="A232">
            <v>4350</v>
          </cell>
        </row>
        <row r="233">
          <cell r="A233">
            <v>4360</v>
          </cell>
        </row>
        <row r="234">
          <cell r="A234">
            <v>4370</v>
          </cell>
        </row>
        <row r="235">
          <cell r="A235">
            <v>4410</v>
          </cell>
        </row>
        <row r="236">
          <cell r="A236">
            <v>4420</v>
          </cell>
        </row>
        <row r="237">
          <cell r="A237">
            <v>4430</v>
          </cell>
        </row>
        <row r="238">
          <cell r="A238">
            <v>4440</v>
          </cell>
        </row>
        <row r="239">
          <cell r="A239">
            <v>4450</v>
          </cell>
        </row>
        <row r="240">
          <cell r="A240">
            <v>4460</v>
          </cell>
        </row>
        <row r="241">
          <cell r="A241">
            <v>4470</v>
          </cell>
        </row>
        <row r="242">
          <cell r="A242">
            <v>4480</v>
          </cell>
        </row>
        <row r="243">
          <cell r="A243">
            <v>4510</v>
          </cell>
        </row>
        <row r="244">
          <cell r="A244">
            <v>4520</v>
          </cell>
        </row>
        <row r="245">
          <cell r="A245">
            <v>4590</v>
          </cell>
        </row>
        <row r="246">
          <cell r="A246">
            <v>4610</v>
          </cell>
        </row>
        <row r="247">
          <cell r="A247">
            <v>4620</v>
          </cell>
        </row>
        <row r="248">
          <cell r="A248">
            <v>4630</v>
          </cell>
        </row>
        <row r="249">
          <cell r="A249">
            <v>4640</v>
          </cell>
        </row>
        <row r="250">
          <cell r="A250">
            <v>4650</v>
          </cell>
        </row>
        <row r="251">
          <cell r="A251">
            <v>4660</v>
          </cell>
        </row>
        <row r="252">
          <cell r="A252">
            <v>4910</v>
          </cell>
        </row>
        <row r="253">
          <cell r="A253">
            <v>4920</v>
          </cell>
        </row>
        <row r="254">
          <cell r="A254">
            <v>4930</v>
          </cell>
        </row>
        <row r="255">
          <cell r="A255">
            <v>5110</v>
          </cell>
        </row>
        <row r="256">
          <cell r="A256">
            <v>5120</v>
          </cell>
        </row>
        <row r="257">
          <cell r="A257">
            <v>5130</v>
          </cell>
        </row>
        <row r="258">
          <cell r="A258">
            <v>5140</v>
          </cell>
        </row>
        <row r="259">
          <cell r="A259">
            <v>5150</v>
          </cell>
        </row>
        <row r="260">
          <cell r="A260">
            <v>5190</v>
          </cell>
        </row>
        <row r="261">
          <cell r="A261">
            <v>5210</v>
          </cell>
        </row>
        <row r="262">
          <cell r="A262">
            <v>5220</v>
          </cell>
        </row>
        <row r="263">
          <cell r="A263">
            <v>5230</v>
          </cell>
        </row>
        <row r="264">
          <cell r="A264">
            <v>5290</v>
          </cell>
        </row>
        <row r="265">
          <cell r="A265">
            <v>5310</v>
          </cell>
        </row>
        <row r="266">
          <cell r="A266">
            <v>5320</v>
          </cell>
        </row>
        <row r="267">
          <cell r="A267">
            <v>5410</v>
          </cell>
        </row>
        <row r="268">
          <cell r="A268">
            <v>5420</v>
          </cell>
        </row>
        <row r="269">
          <cell r="A269">
            <v>5430</v>
          </cell>
        </row>
        <row r="270">
          <cell r="A270">
            <v>5440</v>
          </cell>
        </row>
        <row r="271">
          <cell r="A271">
            <v>5450</v>
          </cell>
        </row>
        <row r="272">
          <cell r="A272">
            <v>5490</v>
          </cell>
        </row>
        <row r="273">
          <cell r="A273">
            <v>5510</v>
          </cell>
        </row>
        <row r="274">
          <cell r="A274">
            <v>5610</v>
          </cell>
        </row>
        <row r="275">
          <cell r="A275">
            <v>5620</v>
          </cell>
        </row>
        <row r="276">
          <cell r="A276">
            <v>5630</v>
          </cell>
        </row>
        <row r="277">
          <cell r="A277">
            <v>5640</v>
          </cell>
        </row>
        <row r="278">
          <cell r="A278">
            <v>5650</v>
          </cell>
        </row>
        <row r="279">
          <cell r="A279">
            <v>5660</v>
          </cell>
        </row>
        <row r="280">
          <cell r="A280">
            <v>5670</v>
          </cell>
        </row>
        <row r="281">
          <cell r="A281">
            <v>5690</v>
          </cell>
        </row>
        <row r="282">
          <cell r="A282">
            <v>5710</v>
          </cell>
        </row>
        <row r="283">
          <cell r="A283">
            <v>5720</v>
          </cell>
        </row>
        <row r="284">
          <cell r="A284">
            <v>5730</v>
          </cell>
        </row>
        <row r="285">
          <cell r="A285">
            <v>5740</v>
          </cell>
        </row>
        <row r="286">
          <cell r="A286">
            <v>5750</v>
          </cell>
        </row>
        <row r="287">
          <cell r="A287">
            <v>5760</v>
          </cell>
        </row>
        <row r="288">
          <cell r="A288">
            <v>5770</v>
          </cell>
        </row>
        <row r="289">
          <cell r="A289">
            <v>5780</v>
          </cell>
        </row>
        <row r="290">
          <cell r="A290">
            <v>5790</v>
          </cell>
        </row>
        <row r="291">
          <cell r="A291">
            <v>5810</v>
          </cell>
        </row>
        <row r="292">
          <cell r="A292">
            <v>5820</v>
          </cell>
        </row>
        <row r="293">
          <cell r="A293">
            <v>5830</v>
          </cell>
        </row>
        <row r="294">
          <cell r="A294">
            <v>5890</v>
          </cell>
        </row>
        <row r="295">
          <cell r="A295">
            <v>5910</v>
          </cell>
        </row>
        <row r="296">
          <cell r="A296">
            <v>5920</v>
          </cell>
        </row>
        <row r="297">
          <cell r="A297">
            <v>5930</v>
          </cell>
        </row>
        <row r="298">
          <cell r="A298">
            <v>5940</v>
          </cell>
        </row>
        <row r="299">
          <cell r="A299">
            <v>5950</v>
          </cell>
        </row>
        <row r="300">
          <cell r="A300">
            <v>5960</v>
          </cell>
        </row>
        <row r="301">
          <cell r="A301">
            <v>5970</v>
          </cell>
        </row>
        <row r="302">
          <cell r="A302">
            <v>5980</v>
          </cell>
        </row>
        <row r="303">
          <cell r="A303">
            <v>5990</v>
          </cell>
        </row>
        <row r="304">
          <cell r="A304">
            <v>6110</v>
          </cell>
        </row>
        <row r="305">
          <cell r="A305">
            <v>6120</v>
          </cell>
        </row>
        <row r="306">
          <cell r="A306">
            <v>6130</v>
          </cell>
        </row>
        <row r="307">
          <cell r="A307">
            <v>6140</v>
          </cell>
        </row>
        <row r="308">
          <cell r="A308">
            <v>6150</v>
          </cell>
        </row>
        <row r="309">
          <cell r="A309">
            <v>6160</v>
          </cell>
        </row>
        <row r="310">
          <cell r="A310">
            <v>6170</v>
          </cell>
        </row>
        <row r="311">
          <cell r="A311">
            <v>6190</v>
          </cell>
        </row>
        <row r="312">
          <cell r="A312">
            <v>6210</v>
          </cell>
        </row>
        <row r="313">
          <cell r="A313">
            <v>6220</v>
          </cell>
        </row>
        <row r="314">
          <cell r="A314">
            <v>6230</v>
          </cell>
        </row>
        <row r="315">
          <cell r="A315">
            <v>6240</v>
          </cell>
        </row>
        <row r="316">
          <cell r="A316">
            <v>6250</v>
          </cell>
        </row>
        <row r="317">
          <cell r="A317">
            <v>6260</v>
          </cell>
        </row>
        <row r="318">
          <cell r="A318">
            <v>6270</v>
          </cell>
        </row>
        <row r="319">
          <cell r="A319">
            <v>6290</v>
          </cell>
        </row>
        <row r="320">
          <cell r="A320">
            <v>6310</v>
          </cell>
        </row>
        <row r="321">
          <cell r="A321">
            <v>6320</v>
          </cell>
        </row>
        <row r="322">
          <cell r="A322">
            <v>7110</v>
          </cell>
        </row>
        <row r="323">
          <cell r="A323">
            <v>7120</v>
          </cell>
        </row>
        <row r="324">
          <cell r="A324">
            <v>7210</v>
          </cell>
        </row>
        <row r="325">
          <cell r="A325">
            <v>7220</v>
          </cell>
        </row>
        <row r="326">
          <cell r="A326">
            <v>7230</v>
          </cell>
        </row>
        <row r="327">
          <cell r="A327">
            <v>7240</v>
          </cell>
        </row>
        <row r="328">
          <cell r="A328">
            <v>7250</v>
          </cell>
        </row>
        <row r="329">
          <cell r="A329">
            <v>7260</v>
          </cell>
        </row>
        <row r="330">
          <cell r="A330">
            <v>7270</v>
          </cell>
        </row>
        <row r="331">
          <cell r="A331">
            <v>7280</v>
          </cell>
        </row>
        <row r="332">
          <cell r="A332">
            <v>7290</v>
          </cell>
        </row>
        <row r="333">
          <cell r="A333">
            <v>7310</v>
          </cell>
        </row>
        <row r="334">
          <cell r="A334">
            <v>7320</v>
          </cell>
        </row>
        <row r="335">
          <cell r="A335">
            <v>7330</v>
          </cell>
        </row>
        <row r="336">
          <cell r="A336">
            <v>7340</v>
          </cell>
        </row>
        <row r="337">
          <cell r="A337">
            <v>7350</v>
          </cell>
        </row>
        <row r="338">
          <cell r="A338">
            <v>7390</v>
          </cell>
        </row>
        <row r="339">
          <cell r="A339">
            <v>7410</v>
          </cell>
        </row>
        <row r="340">
          <cell r="A340">
            <v>7420</v>
          </cell>
        </row>
        <row r="341">
          <cell r="A341">
            <v>7430</v>
          </cell>
        </row>
        <row r="342">
          <cell r="A342">
            <v>7440</v>
          </cell>
        </row>
        <row r="343">
          <cell r="A343">
            <v>7450</v>
          </cell>
        </row>
        <row r="344">
          <cell r="A344">
            <v>7451</v>
          </cell>
        </row>
        <row r="345">
          <cell r="A345">
            <v>7452</v>
          </cell>
        </row>
        <row r="346">
          <cell r="A346">
            <v>7460</v>
          </cell>
        </row>
        <row r="347">
          <cell r="A347">
            <v>7470</v>
          </cell>
        </row>
        <row r="348">
          <cell r="A348">
            <v>7480</v>
          </cell>
        </row>
        <row r="349">
          <cell r="A349">
            <v>7490</v>
          </cell>
        </row>
        <row r="350">
          <cell r="A350">
            <v>7511</v>
          </cell>
        </row>
        <row r="351">
          <cell r="A351">
            <v>7512</v>
          </cell>
        </row>
        <row r="352">
          <cell r="A352">
            <v>7520</v>
          </cell>
        </row>
        <row r="353">
          <cell r="A353">
            <v>7530</v>
          </cell>
        </row>
        <row r="354">
          <cell r="A354">
            <v>7540</v>
          </cell>
        </row>
        <row r="355">
          <cell r="A355">
            <v>7550</v>
          </cell>
        </row>
        <row r="356">
          <cell r="A356">
            <v>7560</v>
          </cell>
        </row>
        <row r="357">
          <cell r="A357">
            <v>7570</v>
          </cell>
        </row>
        <row r="358">
          <cell r="A358">
            <v>7580</v>
          </cell>
        </row>
        <row r="359">
          <cell r="A359">
            <v>7590</v>
          </cell>
        </row>
        <row r="360">
          <cell r="A360">
            <v>7610</v>
          </cell>
        </row>
        <row r="361">
          <cell r="A361">
            <v>7620</v>
          </cell>
        </row>
        <row r="362">
          <cell r="A362">
            <v>7910</v>
          </cell>
        </row>
        <row r="363">
          <cell r="A363">
            <v>7920</v>
          </cell>
        </row>
        <row r="364">
          <cell r="A364">
            <v>7930</v>
          </cell>
        </row>
        <row r="365">
          <cell r="A365">
            <v>7990</v>
          </cell>
        </row>
        <row r="366">
          <cell r="A366">
            <v>8110</v>
          </cell>
        </row>
        <row r="367">
          <cell r="A367">
            <v>8120</v>
          </cell>
        </row>
        <row r="368">
          <cell r="A368">
            <v>8131</v>
          </cell>
        </row>
        <row r="369">
          <cell r="A369">
            <v>8132</v>
          </cell>
        </row>
        <row r="370">
          <cell r="A370">
            <v>8133</v>
          </cell>
        </row>
        <row r="371">
          <cell r="A371">
            <v>8134</v>
          </cell>
        </row>
        <row r="372">
          <cell r="A372">
            <v>8135</v>
          </cell>
        </row>
        <row r="373">
          <cell r="A373">
            <v>8136</v>
          </cell>
        </row>
        <row r="374">
          <cell r="A374">
            <v>8137</v>
          </cell>
        </row>
        <row r="375">
          <cell r="A375">
            <v>8138</v>
          </cell>
        </row>
        <row r="376">
          <cell r="A376">
            <v>8140</v>
          </cell>
        </row>
        <row r="377">
          <cell r="A377">
            <v>8150</v>
          </cell>
        </row>
        <row r="378">
          <cell r="A378">
            <v>8160</v>
          </cell>
        </row>
        <row r="379">
          <cell r="A379">
            <v>8310</v>
          </cell>
        </row>
        <row r="380">
          <cell r="A380">
            <v>8320</v>
          </cell>
        </row>
        <row r="381">
          <cell r="A381">
            <v>8330</v>
          </cell>
        </row>
        <row r="382">
          <cell r="A382">
            <v>8340</v>
          </cell>
        </row>
        <row r="383">
          <cell r="A383">
            <v>8350</v>
          </cell>
        </row>
        <row r="384">
          <cell r="A384">
            <v>8510</v>
          </cell>
        </row>
        <row r="385">
          <cell r="A385">
            <v>8520</v>
          </cell>
        </row>
        <row r="386">
          <cell r="A386">
            <v>8530</v>
          </cell>
        </row>
        <row r="387">
          <cell r="A387">
            <v>9110</v>
          </cell>
        </row>
        <row r="388">
          <cell r="A388">
            <v>9120</v>
          </cell>
        </row>
        <row r="389">
          <cell r="A389">
            <v>9130</v>
          </cell>
        </row>
        <row r="390">
          <cell r="A390">
            <v>9140</v>
          </cell>
        </row>
        <row r="391">
          <cell r="A391">
            <v>9150</v>
          </cell>
        </row>
        <row r="392">
          <cell r="A392">
            <v>9160</v>
          </cell>
        </row>
        <row r="393">
          <cell r="A393">
            <v>9170</v>
          </cell>
        </row>
        <row r="394">
          <cell r="A394">
            <v>9180</v>
          </cell>
        </row>
        <row r="395">
          <cell r="A395">
            <v>9210</v>
          </cell>
        </row>
        <row r="396">
          <cell r="A396">
            <v>9220</v>
          </cell>
        </row>
        <row r="397">
          <cell r="A397">
            <v>9230</v>
          </cell>
        </row>
        <row r="398">
          <cell r="A398">
            <v>9240</v>
          </cell>
        </row>
        <row r="399">
          <cell r="A399">
            <v>9250</v>
          </cell>
        </row>
        <row r="400">
          <cell r="A400">
            <v>9260</v>
          </cell>
        </row>
        <row r="401">
          <cell r="A401">
            <v>9270</v>
          </cell>
        </row>
        <row r="402">
          <cell r="A402">
            <v>9280</v>
          </cell>
        </row>
        <row r="403">
          <cell r="A403">
            <v>9310</v>
          </cell>
        </row>
        <row r="404">
          <cell r="A404">
            <v>9320</v>
          </cell>
        </row>
        <row r="405">
          <cell r="A405">
            <v>9410</v>
          </cell>
        </row>
        <row r="406">
          <cell r="A406">
            <v>9420</v>
          </cell>
        </row>
        <row r="407">
          <cell r="A407">
            <v>9510</v>
          </cell>
        </row>
        <row r="408">
          <cell r="A408">
            <v>9520</v>
          </cell>
        </row>
        <row r="409">
          <cell r="A409">
            <v>9610</v>
          </cell>
        </row>
        <row r="410">
          <cell r="A410">
            <v>9620</v>
          </cell>
        </row>
        <row r="411">
          <cell r="A411">
            <v>9910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001 AMPL LIQ REF 152001000"/>
      <sheetName val="E002 AMPL LIQ REF 152101000"/>
      <sheetName val="E003 AMPL LIQ REF 2521151040"/>
      <sheetName val="E004 AMPL LIQ REF 252115104 (2"/>
      <sheetName val="DATOS PRESUP"/>
      <sheetName val="partidas"/>
      <sheetName val="fondos"/>
      <sheetName val="programa"/>
      <sheetName val=" GRUPOS 2021"/>
      <sheetName val="PP EDUCATIVO 2021"/>
      <sheetName val="PP ING PPIO 2021"/>
    </sheetNames>
    <sheetDataSet>
      <sheetData sheetId="0" refreshError="1"/>
      <sheetData sheetId="1" refreshError="1"/>
      <sheetData sheetId="2" refreshError="1"/>
      <sheetData sheetId="3" refreshError="1"/>
      <sheetData sheetId="4">
        <row r="15">
          <cell r="A15" t="str">
            <v>G1008</v>
          </cell>
          <cell r="B15" t="str">
            <v>0301</v>
          </cell>
          <cell r="C15" t="str">
            <v>Administración de los recursos humanos, materiales, financieros y de servicios de la Universidad Politécnica del Bicentenario</v>
          </cell>
        </row>
        <row r="16">
          <cell r="A16" t="str">
            <v>G2004</v>
          </cell>
          <cell r="B16" t="str">
            <v>0101</v>
          </cell>
          <cell r="C16" t="str">
            <v>Dirección Estratégica de la Universidad Politécnica del Bicentenario</v>
          </cell>
        </row>
        <row r="17">
          <cell r="A17" t="str">
            <v>G2110</v>
          </cell>
          <cell r="B17" t="str">
            <v>0101</v>
          </cell>
          <cell r="C17" t="str">
            <v>Operación del modelo de planeación y evaluación de la Universidad Politécnica del Bicentenario</v>
          </cell>
        </row>
        <row r="18">
          <cell r="A18" t="str">
            <v>P0769</v>
          </cell>
          <cell r="B18" t="str">
            <v>0201</v>
          </cell>
          <cell r="C18" t="str">
            <v>Actualización de programas y contenidos de la oferta educativa de la Universidad Politécnica del Bicentenario con relación a las demandas del entorno</v>
          </cell>
        </row>
        <row r="19">
          <cell r="A19" t="str">
            <v>P0770</v>
          </cell>
          <cell r="B19" t="str">
            <v>0201</v>
          </cell>
          <cell r="C19" t="str">
            <v>Administración  e impartición de los servicios educativos existentes de la Universidad Politécnica del Bicentenario</v>
          </cell>
        </row>
        <row r="20">
          <cell r="A20" t="str">
            <v>P0771</v>
          </cell>
          <cell r="B20" t="str">
            <v>0201</v>
          </cell>
          <cell r="C20" t="str">
            <v>Aplicación de planes de trabajo de atención a la deserción y reprobación en los alumnos de la Universidad Politécnica del Bicentenario</v>
          </cell>
        </row>
        <row r="21">
          <cell r="A21" t="str">
            <v>P0772</v>
          </cell>
          <cell r="B21" t="str">
            <v>0201</v>
          </cell>
          <cell r="C21" t="str">
            <v>Apoyos para la profesionalización del personal de la Universidad Politécnica del Bicentenario</v>
          </cell>
        </row>
        <row r="22">
          <cell r="A22" t="str">
            <v>P0773</v>
          </cell>
          <cell r="B22" t="str">
            <v>0201</v>
          </cell>
          <cell r="C22" t="str">
            <v>Capacitación y certificación de competencias profesionales de los alumnos de la Universidad Politécnica del Bicentenario</v>
          </cell>
        </row>
        <row r="23">
          <cell r="A23" t="str">
            <v>P0774</v>
          </cell>
          <cell r="B23" t="str">
            <v>0201</v>
          </cell>
          <cell r="C23" t="str">
            <v>Formación integral de las alumnos de la Universidad Politécnica del  Bicentenario</v>
          </cell>
        </row>
        <row r="24">
          <cell r="A24" t="str">
            <v>P0775</v>
          </cell>
          <cell r="B24" t="str">
            <v>0201</v>
          </cell>
          <cell r="C24" t="str">
            <v>Gestión del proceso de acreditación y evaluación de programas de la Universidad Politécnica del Bicentenario</v>
          </cell>
        </row>
        <row r="25">
          <cell r="A25" t="str">
            <v>P0776</v>
          </cell>
          <cell r="B25" t="str">
            <v>0101</v>
          </cell>
          <cell r="C25" t="str">
            <v>Gestión de Certificación de procesos de a Universidad Politécnica del Bicentenario</v>
          </cell>
        </row>
        <row r="26">
          <cell r="A26" t="str">
            <v>P0777</v>
          </cell>
          <cell r="B26" t="str">
            <v>0301</v>
          </cell>
          <cell r="C26" t="str">
            <v>Mantenimiento de la infraestructura de la Universidad Politécnica del Bicentenario</v>
          </cell>
        </row>
        <row r="27">
          <cell r="A27" t="str">
            <v>P0778</v>
          </cell>
          <cell r="B27" t="str">
            <v>0201</v>
          </cell>
          <cell r="C27" t="str">
            <v>Operación de otorgamiento de becas y apoyos para los alumnos de la Universidad Politécnica del Bicentenario</v>
          </cell>
        </row>
        <row r="28">
          <cell r="A28" t="str">
            <v>P0779</v>
          </cell>
          <cell r="B28" t="str">
            <v>0101</v>
          </cell>
          <cell r="C28" t="str">
            <v>Operación de servicios de vinculación de la Universidad Politécnica del Bicentenario con el entorno</v>
          </cell>
        </row>
        <row r="29">
          <cell r="A29" t="str">
            <v>P0781</v>
          </cell>
          <cell r="B29" t="str">
            <v>0101</v>
          </cell>
          <cell r="C29" t="str">
            <v>Realización de actividades de emprendimiento y experiencias exitosas en la Universidad Politécnica del Bicentenario</v>
          </cell>
        </row>
        <row r="30">
          <cell r="A30" t="str">
            <v>P3170</v>
          </cell>
          <cell r="B30" t="str">
            <v>0101</v>
          </cell>
          <cell r="C30" t="str">
            <v>Administración del mantenimiento y soporte de equipo informático, cómputo y redes de la Universidad Politécnica del Bicentenario</v>
          </cell>
        </row>
        <row r="31">
          <cell r="A31" t="str">
            <v>P3171</v>
          </cell>
          <cell r="B31" t="str">
            <v>0201</v>
          </cell>
          <cell r="C31" t="str">
            <v>Administración de los servicios escolares de la Universidad Politécnica del Bicentenario</v>
          </cell>
        </row>
        <row r="32">
          <cell r="A32" t="str">
            <v>P3172</v>
          </cell>
          <cell r="B32" t="str">
            <v>0101</v>
          </cell>
          <cell r="C32" t="str">
            <v>Gestión de proyectos de investigación, innovación y desarrollo tecnológico de la UPB</v>
          </cell>
        </row>
        <row r="33">
          <cell r="A33" t="str">
            <v>Q0542</v>
          </cell>
          <cell r="B33" t="str">
            <v>0101</v>
          </cell>
          <cell r="C33" t="str">
            <v>OBRA</v>
          </cell>
        </row>
      </sheetData>
      <sheetData sheetId="5">
        <row r="1">
          <cell r="A1">
            <v>1110</v>
          </cell>
          <cell r="B1" t="str">
            <v>Dietas</v>
          </cell>
        </row>
        <row r="2">
          <cell r="A2">
            <v>1120</v>
          </cell>
          <cell r="B2" t="str">
            <v>Haberes</v>
          </cell>
        </row>
        <row r="3">
          <cell r="A3">
            <v>1130</v>
          </cell>
          <cell r="B3" t="str">
            <v>Sueldos base al personal permanente</v>
          </cell>
        </row>
        <row r="4">
          <cell r="A4">
            <v>1140</v>
          </cell>
          <cell r="B4" t="str">
            <v>Remuneraciones por adscripción laboral en el extranjero</v>
          </cell>
        </row>
        <row r="5">
          <cell r="A5">
            <v>1210</v>
          </cell>
          <cell r="B5" t="str">
            <v>Honorarios asimilables a salarios</v>
          </cell>
        </row>
        <row r="6">
          <cell r="A6">
            <v>1220</v>
          </cell>
          <cell r="B6" t="str">
            <v>Sueldos base al personal eventual</v>
          </cell>
        </row>
        <row r="7">
          <cell r="A7">
            <v>1230</v>
          </cell>
          <cell r="B7" t="str">
            <v>Retribuciones por servicios de carácter social</v>
          </cell>
        </row>
        <row r="8">
          <cell r="A8">
            <v>1240</v>
          </cell>
          <cell r="B8" t="str">
            <v>Retribución a los representantes de los trabajadores y de los patrones en la Junta de Conciliación y Arbitraje</v>
          </cell>
        </row>
        <row r="9">
          <cell r="A9">
            <v>1310</v>
          </cell>
          <cell r="B9" t="str">
            <v>Primas por años de servicios efectivos prestados</v>
          </cell>
        </row>
        <row r="10">
          <cell r="A10">
            <v>1320</v>
          </cell>
          <cell r="B10" t="str">
            <v>Primas de vacaciones, dominical y gratificación de fin de año</v>
          </cell>
        </row>
        <row r="11">
          <cell r="A11">
            <v>1330</v>
          </cell>
          <cell r="B11" t="str">
            <v>Horas extraordinarias</v>
          </cell>
        </row>
        <row r="12">
          <cell r="A12">
            <v>1340</v>
          </cell>
          <cell r="B12" t="str">
            <v>Compensaciones</v>
          </cell>
        </row>
        <row r="13">
          <cell r="A13">
            <v>1350</v>
          </cell>
          <cell r="B13" t="str">
            <v>Sobrehaberes</v>
          </cell>
        </row>
        <row r="14">
          <cell r="A14">
            <v>1360</v>
          </cell>
          <cell r="B14" t="str">
            <v>Asignaciones de técnico, de mando, por comisión, de vuelo y de técnico especial</v>
          </cell>
        </row>
        <row r="15">
          <cell r="A15">
            <v>1370</v>
          </cell>
          <cell r="B15" t="str">
            <v>Honorarios especiales</v>
          </cell>
        </row>
        <row r="16">
          <cell r="A16">
            <v>1380</v>
          </cell>
          <cell r="B16" t="str">
            <v>Participaciones por vigilancia en el cumplimiento de las leyes y custodia de valores</v>
          </cell>
        </row>
        <row r="17">
          <cell r="A17">
            <v>1410</v>
          </cell>
          <cell r="B17" t="str">
            <v>Aportaciones de seguridad social</v>
          </cell>
        </row>
        <row r="18">
          <cell r="A18">
            <v>1420</v>
          </cell>
          <cell r="B18" t="str">
            <v>Aportaciones a fondos de vivienda</v>
          </cell>
        </row>
        <row r="19">
          <cell r="A19">
            <v>1430</v>
          </cell>
          <cell r="B19" t="str">
            <v>Aportaciones al sistema para el retiro</v>
          </cell>
        </row>
        <row r="20">
          <cell r="A20">
            <v>1440</v>
          </cell>
          <cell r="B20" t="str">
            <v>Aportaciones para seguros</v>
          </cell>
        </row>
        <row r="21">
          <cell r="A21">
            <v>1510</v>
          </cell>
          <cell r="B21" t="str">
            <v>Cuotas para el fondo de ahorro y fondo de trabajo</v>
          </cell>
        </row>
        <row r="22">
          <cell r="A22">
            <v>1520</v>
          </cell>
          <cell r="B22" t="str">
            <v>Indemnizaciones</v>
          </cell>
        </row>
        <row r="23">
          <cell r="A23">
            <v>1530</v>
          </cell>
          <cell r="B23" t="str">
            <v>Prestaciones y haberes de retiro</v>
          </cell>
        </row>
        <row r="24">
          <cell r="A24">
            <v>1540</v>
          </cell>
          <cell r="B24" t="str">
            <v>Prestaciones contractuales</v>
          </cell>
        </row>
        <row r="25">
          <cell r="A25">
            <v>1550</v>
          </cell>
          <cell r="B25" t="str">
            <v>Apoyos a la capacitación de los servidores públicos</v>
          </cell>
        </row>
        <row r="26">
          <cell r="A26">
            <v>1590</v>
          </cell>
          <cell r="B26" t="str">
            <v>Otras prestaciones sociales y económicas</v>
          </cell>
        </row>
        <row r="27">
          <cell r="A27">
            <v>1610</v>
          </cell>
          <cell r="B27" t="str">
            <v>Previsiones de carácter laboral, económica y de seguridad social</v>
          </cell>
        </row>
        <row r="28">
          <cell r="A28">
            <v>1710</v>
          </cell>
          <cell r="B28" t="str">
            <v>Estímulos</v>
          </cell>
        </row>
        <row r="29">
          <cell r="A29">
            <v>1720</v>
          </cell>
          <cell r="B29" t="str">
            <v>Recompensas</v>
          </cell>
        </row>
        <row r="30">
          <cell r="A30">
            <v>2110</v>
          </cell>
          <cell r="B30" t="str">
            <v>Materiales, útiles y equipos menores de oficina</v>
          </cell>
        </row>
        <row r="31">
          <cell r="A31">
            <v>2120</v>
          </cell>
          <cell r="B31" t="str">
            <v>Materiales y útiles de impresión y reproducción</v>
          </cell>
        </row>
        <row r="32">
          <cell r="A32">
            <v>2130</v>
          </cell>
          <cell r="B32" t="str">
            <v>Material estadístico y geográfico</v>
          </cell>
        </row>
        <row r="33">
          <cell r="A33">
            <v>2140</v>
          </cell>
          <cell r="B33" t="str">
            <v>Materiales, útiles y equipos menores de tecnologías de la información y comunicaciones</v>
          </cell>
        </row>
        <row r="34">
          <cell r="A34">
            <v>2150</v>
          </cell>
          <cell r="B34" t="str">
            <v>Material impreso e información digital</v>
          </cell>
        </row>
        <row r="35">
          <cell r="A35">
            <v>2160</v>
          </cell>
          <cell r="B35" t="str">
            <v>Material de limpieza</v>
          </cell>
        </row>
        <row r="36">
          <cell r="A36">
            <v>2170</v>
          </cell>
          <cell r="B36" t="str">
            <v>Materiales y útiles de enseñanza</v>
          </cell>
        </row>
        <row r="37">
          <cell r="A37">
            <v>2180</v>
          </cell>
          <cell r="B37" t="str">
            <v>Materiales para el registro e identificación de bienes y personas</v>
          </cell>
        </row>
        <row r="38">
          <cell r="A38">
            <v>2210</v>
          </cell>
          <cell r="B38" t="str">
            <v>Productos alimenticios para personas</v>
          </cell>
        </row>
        <row r="39">
          <cell r="A39">
            <v>2220</v>
          </cell>
          <cell r="B39" t="str">
            <v>Productos alimenticios para animales</v>
          </cell>
        </row>
        <row r="40">
          <cell r="A40">
            <v>2230</v>
          </cell>
          <cell r="B40" t="str">
            <v>Utensilios para el servicio de alimentación</v>
          </cell>
        </row>
        <row r="41">
          <cell r="A41">
            <v>2310</v>
          </cell>
          <cell r="B41" t="str">
            <v>Productos alimenticios, agropecuarios y forestales adquiridos como materia prima</v>
          </cell>
        </row>
        <row r="42">
          <cell r="A42">
            <v>2320</v>
          </cell>
          <cell r="B42" t="str">
            <v>Insumos textiles adquiridos como materia prima</v>
          </cell>
        </row>
        <row r="43">
          <cell r="A43">
            <v>2330</v>
          </cell>
          <cell r="B43" t="str">
            <v>Productos de papel, cartón e impresos adquiridos como materia prima</v>
          </cell>
        </row>
        <row r="44">
          <cell r="A44">
            <v>2340</v>
          </cell>
          <cell r="B44" t="str">
            <v>Combustibles, lubricantes, aditivos, carbón y sus derivados adquiridos como materia prima</v>
          </cell>
        </row>
        <row r="45">
          <cell r="A45">
            <v>2350</v>
          </cell>
          <cell r="B45" t="str">
            <v>Productos químicos, farmacéuticos y de laboratorio adquiridos como materia prima</v>
          </cell>
        </row>
        <row r="46">
          <cell r="A46">
            <v>2360</v>
          </cell>
          <cell r="B46" t="str">
            <v>Productos metálicos y a base de minerales no metálicos adquiridos como materia prima</v>
          </cell>
        </row>
        <row r="47">
          <cell r="A47">
            <v>2370</v>
          </cell>
          <cell r="B47" t="str">
            <v>Productos de cuero, piel, plástico y hule adquiridos como materia prima</v>
          </cell>
        </row>
        <row r="48">
          <cell r="A48">
            <v>2380</v>
          </cell>
          <cell r="B48" t="str">
            <v>Mercancías adquiridas para su comercialización</v>
          </cell>
        </row>
        <row r="49">
          <cell r="A49">
            <v>2390</v>
          </cell>
          <cell r="B49" t="str">
            <v>Otros productos adquiridos como materia prima</v>
          </cell>
        </row>
        <row r="50">
          <cell r="A50">
            <v>2410</v>
          </cell>
          <cell r="B50" t="str">
            <v>Productos minerales no metálicos</v>
          </cell>
        </row>
        <row r="51">
          <cell r="A51">
            <v>2420</v>
          </cell>
          <cell r="B51" t="str">
            <v>Cemento y productos de concreto</v>
          </cell>
        </row>
        <row r="52">
          <cell r="A52">
            <v>2430</v>
          </cell>
          <cell r="B52" t="str">
            <v>Cal, yeso y productos de yeso</v>
          </cell>
        </row>
        <row r="53">
          <cell r="A53">
            <v>2440</v>
          </cell>
          <cell r="B53" t="str">
            <v>Madera y productos de madera</v>
          </cell>
        </row>
        <row r="54">
          <cell r="A54">
            <v>2450</v>
          </cell>
          <cell r="B54" t="str">
            <v>Vidrio y productos de vidrio</v>
          </cell>
        </row>
        <row r="55">
          <cell r="A55">
            <v>2460</v>
          </cell>
          <cell r="B55" t="str">
            <v>Material eléctrico y electrónico</v>
          </cell>
        </row>
        <row r="56">
          <cell r="A56">
            <v>2470</v>
          </cell>
          <cell r="B56" t="str">
            <v>Artículos metálicos para la construcción</v>
          </cell>
        </row>
        <row r="57">
          <cell r="A57">
            <v>2480</v>
          </cell>
          <cell r="B57" t="str">
            <v>Materiales complementarios</v>
          </cell>
        </row>
        <row r="58">
          <cell r="A58">
            <v>2490</v>
          </cell>
          <cell r="B58" t="str">
            <v>Otros materiales y artículos de construcción y reparación</v>
          </cell>
        </row>
        <row r="59">
          <cell r="A59">
            <v>2510</v>
          </cell>
          <cell r="B59" t="str">
            <v>Productos químicos básicos</v>
          </cell>
        </row>
        <row r="60">
          <cell r="A60">
            <v>2520</v>
          </cell>
          <cell r="B60" t="str">
            <v>Fertilizantes, pesticidas y otros agroquímicos</v>
          </cell>
        </row>
        <row r="61">
          <cell r="A61">
            <v>2530</v>
          </cell>
          <cell r="B61" t="str">
            <v>Medicinas y productos farmacéuticos</v>
          </cell>
        </row>
        <row r="62">
          <cell r="A62">
            <v>2540</v>
          </cell>
          <cell r="B62" t="str">
            <v>Materiales, accesorios y suministros médicos</v>
          </cell>
        </row>
        <row r="63">
          <cell r="A63">
            <v>2550</v>
          </cell>
          <cell r="B63" t="str">
            <v>Materiales, accesorios y suministros de laboratorio</v>
          </cell>
        </row>
        <row r="64">
          <cell r="A64">
            <v>2560</v>
          </cell>
          <cell r="B64" t="str">
            <v>Fibras sintéticas, hules, plásticos y derivados</v>
          </cell>
        </row>
        <row r="65">
          <cell r="A65">
            <v>2590</v>
          </cell>
          <cell r="B65" t="str">
            <v>Otros productos químicos</v>
          </cell>
        </row>
        <row r="66">
          <cell r="A66">
            <v>2610</v>
          </cell>
          <cell r="B66" t="str">
            <v>Combustibles, lubricantes y aditivos</v>
          </cell>
        </row>
        <row r="67">
          <cell r="A67">
            <v>2620</v>
          </cell>
          <cell r="B67" t="str">
            <v>Carbón y sus derivados</v>
          </cell>
        </row>
        <row r="68">
          <cell r="A68">
            <v>2710</v>
          </cell>
          <cell r="B68" t="str">
            <v>Vestuario y uniformes</v>
          </cell>
        </row>
        <row r="69">
          <cell r="A69">
            <v>2720</v>
          </cell>
          <cell r="B69" t="str">
            <v>Prendas de seguridad y protección personal</v>
          </cell>
        </row>
        <row r="70">
          <cell r="A70">
            <v>2730</v>
          </cell>
          <cell r="B70" t="str">
            <v>Artículos deportivos</v>
          </cell>
        </row>
        <row r="71">
          <cell r="A71">
            <v>2740</v>
          </cell>
          <cell r="B71" t="str">
            <v>Productos textiles</v>
          </cell>
        </row>
        <row r="72">
          <cell r="A72">
            <v>2750</v>
          </cell>
          <cell r="B72" t="str">
            <v>Blancos y otros productos textiles, excepto prendas de vestir</v>
          </cell>
        </row>
        <row r="73">
          <cell r="A73">
            <v>2810</v>
          </cell>
          <cell r="B73" t="str">
            <v>Sustancias y materiales explosivos</v>
          </cell>
        </row>
        <row r="74">
          <cell r="A74">
            <v>2820</v>
          </cell>
          <cell r="B74" t="str">
            <v>Materiales de seguridad pública</v>
          </cell>
        </row>
        <row r="75">
          <cell r="A75">
            <v>2830</v>
          </cell>
          <cell r="B75" t="str">
            <v>Prendas de protección para seguridad pública y nacional</v>
          </cell>
        </row>
        <row r="76">
          <cell r="A76">
            <v>2910</v>
          </cell>
          <cell r="B76" t="str">
            <v>Herramientas menores</v>
          </cell>
        </row>
        <row r="77">
          <cell r="A77">
            <v>2920</v>
          </cell>
          <cell r="B77" t="str">
            <v>Refacciones y accesorios menores de edificios</v>
          </cell>
        </row>
        <row r="78">
          <cell r="A78">
            <v>2930</v>
          </cell>
          <cell r="B78" t="str">
            <v>Refacciones y accesorios menores de mobiliario y equipo de administración, educacional y recreativo</v>
          </cell>
        </row>
        <row r="79">
          <cell r="A79">
            <v>2940</v>
          </cell>
          <cell r="B79" t="str">
            <v>Refacciones y accesorios menores de equipo de cómputo y tecnologías de la información</v>
          </cell>
        </row>
        <row r="80">
          <cell r="A80">
            <v>2950</v>
          </cell>
          <cell r="B80" t="str">
            <v>Refacciones y accesorios menores de equipo e instrumental médico y de laboratorio</v>
          </cell>
        </row>
        <row r="81">
          <cell r="A81">
            <v>2960</v>
          </cell>
          <cell r="B81" t="str">
            <v>Refacciones y accesorios menores de equipo de transporte</v>
          </cell>
        </row>
        <row r="82">
          <cell r="A82">
            <v>2970</v>
          </cell>
          <cell r="B82" t="str">
            <v>Refacciones y accesorios menores de equipo de defensa y seguridad</v>
          </cell>
        </row>
        <row r="83">
          <cell r="A83">
            <v>2980</v>
          </cell>
          <cell r="B83" t="str">
            <v>Refacciones y accesorios menores de maquinaria y otros equipos</v>
          </cell>
        </row>
        <row r="84">
          <cell r="A84">
            <v>2990</v>
          </cell>
          <cell r="B84" t="str">
            <v>Refacciones y accesorios menores otros bienes muebles</v>
          </cell>
        </row>
        <row r="85">
          <cell r="A85">
            <v>3110</v>
          </cell>
          <cell r="B85" t="str">
            <v>Energía eléctrica</v>
          </cell>
        </row>
        <row r="86">
          <cell r="A86">
            <v>3120</v>
          </cell>
          <cell r="B86" t="str">
            <v>Gas</v>
          </cell>
        </row>
        <row r="87">
          <cell r="A87">
            <v>3130</v>
          </cell>
          <cell r="B87" t="str">
            <v>Agua</v>
          </cell>
        </row>
        <row r="88">
          <cell r="A88">
            <v>3140</v>
          </cell>
          <cell r="B88" t="str">
            <v>Telefonía tradicional</v>
          </cell>
        </row>
        <row r="89">
          <cell r="A89">
            <v>3150</v>
          </cell>
          <cell r="B89" t="str">
            <v>Telefonía celular</v>
          </cell>
        </row>
        <row r="90">
          <cell r="A90">
            <v>3160</v>
          </cell>
          <cell r="B90" t="str">
            <v>Servicios de telecomunicaciones y satélites</v>
          </cell>
        </row>
        <row r="91">
          <cell r="A91">
            <v>3170</v>
          </cell>
          <cell r="B91" t="str">
            <v>Servicios de acceso de Internet, redes y procesamiento de información</v>
          </cell>
        </row>
        <row r="92">
          <cell r="A92">
            <v>3180</v>
          </cell>
          <cell r="B92" t="str">
            <v>Servicios postales y telegráficos</v>
          </cell>
        </row>
        <row r="93">
          <cell r="A93">
            <v>3190</v>
          </cell>
          <cell r="B93" t="str">
            <v>Servicios integrales y otros servicios</v>
          </cell>
        </row>
        <row r="94">
          <cell r="A94">
            <v>3210</v>
          </cell>
          <cell r="B94" t="str">
            <v>Arrendamiento de terrenos</v>
          </cell>
        </row>
        <row r="95">
          <cell r="A95">
            <v>3220</v>
          </cell>
          <cell r="B95" t="str">
            <v>Arrendamiento de edificios</v>
          </cell>
        </row>
        <row r="96">
          <cell r="A96">
            <v>3230</v>
          </cell>
          <cell r="B96" t="str">
            <v>Arrendamiento de mobiliario y equipo de administración, educacional y recreativo</v>
          </cell>
        </row>
        <row r="97">
          <cell r="A97">
            <v>3240</v>
          </cell>
          <cell r="B97" t="str">
            <v>Arrendamiento de equipo e instrumental médico y de laboratorio</v>
          </cell>
        </row>
        <row r="98">
          <cell r="A98">
            <v>3250</v>
          </cell>
          <cell r="B98" t="str">
            <v>Arrendamiento de equipo de transporte</v>
          </cell>
        </row>
        <row r="99">
          <cell r="A99">
            <v>3260</v>
          </cell>
          <cell r="B99" t="str">
            <v>Arrendamiento de maquinaria, otros equipos y herramientas</v>
          </cell>
        </row>
        <row r="100">
          <cell r="A100">
            <v>3270</v>
          </cell>
          <cell r="B100" t="str">
            <v>Arrendamiento de activos intangibles</v>
          </cell>
        </row>
        <row r="101">
          <cell r="A101">
            <v>3280</v>
          </cell>
          <cell r="B101" t="str">
            <v>Arrendamiento financiero</v>
          </cell>
        </row>
        <row r="102">
          <cell r="A102">
            <v>3290</v>
          </cell>
          <cell r="B102" t="str">
            <v>Otros arrendamientos</v>
          </cell>
        </row>
        <row r="103">
          <cell r="A103">
            <v>3310</v>
          </cell>
          <cell r="B103" t="str">
            <v>Servicios legales, de contabilidad, auditoría y relacionados</v>
          </cell>
        </row>
        <row r="104">
          <cell r="A104">
            <v>3320</v>
          </cell>
          <cell r="B104" t="str">
            <v>Servicios de diseño, arquitectura, ingeniería y actividades relacionadas</v>
          </cell>
        </row>
        <row r="105">
          <cell r="A105">
            <v>3330</v>
          </cell>
          <cell r="B105" t="str">
            <v>Servicios de consultoría administrativa, procesos, técnica y en tecnologías de la información</v>
          </cell>
        </row>
        <row r="106">
          <cell r="A106">
            <v>3340</v>
          </cell>
          <cell r="B106" t="str">
            <v xml:space="preserve">Servicios de capacitación </v>
          </cell>
        </row>
        <row r="107">
          <cell r="A107">
            <v>3350</v>
          </cell>
          <cell r="B107" t="str">
            <v>Servicios de investigación científica y desarrollo</v>
          </cell>
        </row>
        <row r="108">
          <cell r="A108">
            <v>3360</v>
          </cell>
          <cell r="B108" t="str">
            <v>Servicios de apoyo administrativo, traducción, fotocopiado e impresión</v>
          </cell>
        </row>
        <row r="109">
          <cell r="A109">
            <v>3370</v>
          </cell>
          <cell r="B109" t="str">
            <v>Servicios de protección y seguridad</v>
          </cell>
        </row>
        <row r="110">
          <cell r="A110">
            <v>3380</v>
          </cell>
          <cell r="B110" t="str">
            <v>Servicios de vigilancia</v>
          </cell>
        </row>
        <row r="111">
          <cell r="A111">
            <v>3390</v>
          </cell>
          <cell r="B111" t="str">
            <v>Servicios profesionales, científicos y técnicos integrales</v>
          </cell>
        </row>
        <row r="112">
          <cell r="A112">
            <v>3410</v>
          </cell>
          <cell r="B112" t="str">
            <v>Servicios financieros y bancarios</v>
          </cell>
        </row>
        <row r="113">
          <cell r="A113">
            <v>3420</v>
          </cell>
          <cell r="B113" t="str">
            <v>Servicios de cobranza, investigación crediticia y similar</v>
          </cell>
        </row>
        <row r="114">
          <cell r="A114">
            <v>3430</v>
          </cell>
          <cell r="B114" t="str">
            <v>Servicios de recaudación, traslado y custodia de valores</v>
          </cell>
        </row>
        <row r="115">
          <cell r="A115">
            <v>3440</v>
          </cell>
          <cell r="B115" t="str">
            <v>Seguros de responsabilidad patrimonial y fianzas</v>
          </cell>
        </row>
        <row r="116">
          <cell r="A116">
            <v>3450</v>
          </cell>
          <cell r="B116" t="str">
            <v>Seguro de bienes patrimoniales</v>
          </cell>
        </row>
        <row r="117">
          <cell r="A117">
            <v>3460</v>
          </cell>
          <cell r="B117" t="str">
            <v>Almacenaje, envase y embalaje</v>
          </cell>
        </row>
        <row r="118">
          <cell r="A118">
            <v>3470</v>
          </cell>
          <cell r="B118" t="str">
            <v>Fletes y maniobras</v>
          </cell>
        </row>
        <row r="119">
          <cell r="A119">
            <v>3480</v>
          </cell>
          <cell r="B119" t="str">
            <v>Comisiones por ventas</v>
          </cell>
        </row>
        <row r="120">
          <cell r="A120">
            <v>3490</v>
          </cell>
          <cell r="B120" t="str">
            <v>Servicios financieros, bancarios y comerciales integrales</v>
          </cell>
        </row>
        <row r="121">
          <cell r="A121">
            <v>3510</v>
          </cell>
          <cell r="B121" t="str">
            <v>Conservación y mantenimiento menor de inmuebles</v>
          </cell>
        </row>
        <row r="122">
          <cell r="A122">
            <v>3520</v>
          </cell>
          <cell r="B122" t="str">
            <v>Instalación, reparación y mantenimiento de mobiliario y equipo de administración, educacional y recreativo</v>
          </cell>
        </row>
        <row r="123">
          <cell r="A123">
            <v>3530</v>
          </cell>
          <cell r="B123" t="str">
            <v>Instalación, reparación y mantenimiento de equipo de cómputo y tecnología de la información</v>
          </cell>
        </row>
        <row r="124">
          <cell r="A124">
            <v>3540</v>
          </cell>
          <cell r="B124" t="str">
            <v>Instalación, reparación y mantenimiento de equipo e instrumental médico y de laboratorio</v>
          </cell>
        </row>
        <row r="125">
          <cell r="A125">
            <v>3550</v>
          </cell>
          <cell r="B125" t="str">
            <v>Reparación y mantenimiento de equipo de transporte</v>
          </cell>
        </row>
        <row r="126">
          <cell r="A126">
            <v>3560</v>
          </cell>
          <cell r="B126" t="str">
            <v>Reparación y mantenimiento de equipo de defensa y seguridad</v>
          </cell>
        </row>
        <row r="127">
          <cell r="A127">
            <v>3570</v>
          </cell>
          <cell r="B127" t="str">
            <v>Instalación, reparación y mantenimiento de maquinaria, otros equipos y herramienta</v>
          </cell>
        </row>
        <row r="128">
          <cell r="A128">
            <v>3580</v>
          </cell>
          <cell r="B128" t="str">
            <v>Servicios de limpieza y manejo de desechos</v>
          </cell>
        </row>
        <row r="129">
          <cell r="A129">
            <v>3590</v>
          </cell>
          <cell r="B129" t="str">
            <v>Servicios de jardinería y fumigación</v>
          </cell>
        </row>
        <row r="130">
          <cell r="A130">
            <v>3610</v>
          </cell>
          <cell r="B130" t="str">
            <v>Difusión por radio, televisión y otros medios de mensajes sobre programas y actividades gubernamentales</v>
          </cell>
        </row>
        <row r="131">
          <cell r="A131">
            <v>3620</v>
          </cell>
          <cell r="B131" t="str">
            <v>Difusión por radio, televisión y otros medios de mensajes comerciales para promover la venta de bienes o servicios</v>
          </cell>
        </row>
        <row r="132">
          <cell r="A132">
            <v>3630</v>
          </cell>
          <cell r="B132" t="str">
            <v>Servicios de creatividad, preproducción y producción de publicidad, excepto Internet</v>
          </cell>
        </row>
        <row r="133">
          <cell r="A133">
            <v>3640</v>
          </cell>
          <cell r="B133" t="str">
            <v>Servicios de revelado de fotografías</v>
          </cell>
        </row>
        <row r="134">
          <cell r="A134">
            <v>3650</v>
          </cell>
          <cell r="B134" t="str">
            <v>Servicios de la industria fílmica, del sonido y del video</v>
          </cell>
        </row>
        <row r="135">
          <cell r="A135">
            <v>3660</v>
          </cell>
          <cell r="B135" t="str">
            <v>Servicio de creación y difusión de contenido exclusivamente a través de Internet</v>
          </cell>
        </row>
        <row r="136">
          <cell r="A136">
            <v>3690</v>
          </cell>
          <cell r="B136" t="str">
            <v>Otros servicios de información</v>
          </cell>
        </row>
        <row r="137">
          <cell r="A137">
            <v>3710</v>
          </cell>
          <cell r="B137" t="str">
            <v>Pasajes aéreos</v>
          </cell>
        </row>
        <row r="138">
          <cell r="A138">
            <v>3720</v>
          </cell>
          <cell r="B138" t="str">
            <v>Pasajes terrestres</v>
          </cell>
        </row>
        <row r="139">
          <cell r="A139">
            <v>3730</v>
          </cell>
          <cell r="B139" t="str">
            <v>Pasajes marítimos, lacustres y fluviales</v>
          </cell>
        </row>
        <row r="140">
          <cell r="A140">
            <v>3740</v>
          </cell>
          <cell r="B140" t="str">
            <v>Autotransporte</v>
          </cell>
        </row>
        <row r="141">
          <cell r="A141">
            <v>3750</v>
          </cell>
          <cell r="B141" t="str">
            <v>Viáticos en el país</v>
          </cell>
        </row>
        <row r="142">
          <cell r="A142">
            <v>3760</v>
          </cell>
          <cell r="B142" t="str">
            <v>Viáticos en el extranjero</v>
          </cell>
        </row>
        <row r="143">
          <cell r="A143">
            <v>3770</v>
          </cell>
          <cell r="B143" t="str">
            <v>Gastos de instalación y traslado de menaje</v>
          </cell>
        </row>
        <row r="144">
          <cell r="A144">
            <v>3780</v>
          </cell>
          <cell r="B144" t="str">
            <v>Servicios integrales de traslado y viáticos</v>
          </cell>
        </row>
        <row r="145">
          <cell r="A145">
            <v>3790</v>
          </cell>
          <cell r="B145" t="str">
            <v>Otros servicios de traslado y hospedaje</v>
          </cell>
        </row>
        <row r="146">
          <cell r="A146">
            <v>3810</v>
          </cell>
          <cell r="B146" t="str">
            <v>Gastos de ceremonial</v>
          </cell>
        </row>
        <row r="147">
          <cell r="A147">
            <v>3820</v>
          </cell>
          <cell r="B147" t="str">
            <v>Gastos de orden social y cultural</v>
          </cell>
        </row>
        <row r="148">
          <cell r="A148">
            <v>3830</v>
          </cell>
          <cell r="B148" t="str">
            <v>Congresos y convenciones</v>
          </cell>
        </row>
        <row r="149">
          <cell r="A149">
            <v>3840</v>
          </cell>
          <cell r="B149" t="str">
            <v>Exposiciones</v>
          </cell>
        </row>
        <row r="150">
          <cell r="A150">
            <v>3850</v>
          </cell>
          <cell r="B150" t="str">
            <v>Gastos de representación</v>
          </cell>
        </row>
        <row r="151">
          <cell r="A151">
            <v>3910</v>
          </cell>
          <cell r="B151" t="str">
            <v>Servicios funerarios y de cementerios</v>
          </cell>
        </row>
        <row r="152">
          <cell r="A152">
            <v>3920</v>
          </cell>
          <cell r="B152" t="str">
            <v>Impuestos y derechos</v>
          </cell>
        </row>
        <row r="153">
          <cell r="A153">
            <v>3930</v>
          </cell>
          <cell r="B153" t="str">
            <v>Impuestos y derechos de importación</v>
          </cell>
        </row>
        <row r="154">
          <cell r="A154">
            <v>3940</v>
          </cell>
          <cell r="B154" t="str">
            <v>Sentencias y resoluciones por autoridad competente</v>
          </cell>
        </row>
        <row r="155">
          <cell r="A155">
            <v>3950</v>
          </cell>
          <cell r="B155" t="str">
            <v>Penas, multas, accesorios y actualizaciones</v>
          </cell>
        </row>
        <row r="156">
          <cell r="A156">
            <v>3960</v>
          </cell>
          <cell r="B156" t="str">
            <v>Otros gastos por responsabilidades</v>
          </cell>
        </row>
        <row r="157">
          <cell r="A157">
            <v>3970</v>
          </cell>
          <cell r="B157" t="str">
            <v>Utilidades</v>
          </cell>
        </row>
        <row r="158">
          <cell r="A158">
            <v>3980</v>
          </cell>
          <cell r="B158" t="str">
            <v>Impuesto sobre nóminas y otros que se deriven de una relación laboral</v>
          </cell>
        </row>
        <row r="159">
          <cell r="A159">
            <v>3990</v>
          </cell>
          <cell r="B159" t="str">
            <v>Otros servicios generales</v>
          </cell>
        </row>
        <row r="160">
          <cell r="A160">
            <v>4110</v>
          </cell>
          <cell r="B160" t="str">
            <v>Asignaciones presupuestarias al Poder Ejecutivo</v>
          </cell>
        </row>
        <row r="161">
          <cell r="A161">
            <v>4120</v>
          </cell>
          <cell r="B161" t="str">
            <v>Asignaciones presupuestarias al Poder Legislativo</v>
          </cell>
        </row>
        <row r="162">
          <cell r="A162">
            <v>4130</v>
          </cell>
          <cell r="B162" t="str">
            <v>Asignaciones presupuestarias al Poder Judicial</v>
          </cell>
        </row>
        <row r="163">
          <cell r="A163">
            <v>4140</v>
          </cell>
          <cell r="B163" t="str">
            <v>Asignaciones presupuestarias a Órganos Autónomos</v>
          </cell>
        </row>
        <row r="164">
          <cell r="A164">
            <v>4150</v>
          </cell>
          <cell r="B164" t="str">
            <v>Transferencias internas otorgadas a entidades paraestatales no empresariales y no financieras</v>
          </cell>
        </row>
        <row r="165">
          <cell r="A165">
            <v>4160</v>
          </cell>
          <cell r="B165" t="str">
            <v>Transferencias internas otorgadas a entidades paraestatales empresariales y no financieras</v>
          </cell>
        </row>
        <row r="166">
          <cell r="A166">
            <v>4170</v>
          </cell>
          <cell r="B166" t="str">
            <v>Transferencias internas otorgadas a fideicomisos públicos empresariales y no financieros</v>
          </cell>
        </row>
        <row r="167">
          <cell r="A167">
            <v>4180</v>
          </cell>
          <cell r="B167" t="str">
            <v>Transferencias internas otorgadas a instituciones paraestatales públicas financieras</v>
          </cell>
        </row>
        <row r="168">
          <cell r="A168">
            <v>4190</v>
          </cell>
          <cell r="B168" t="str">
            <v>Transferencias internas otorgadas a fideicomisos públicos financieros</v>
          </cell>
        </row>
        <row r="169">
          <cell r="A169">
            <v>4210</v>
          </cell>
          <cell r="B169" t="str">
            <v>Transferencias otorgadas a entidades paraestatales no empresariales y no financieras</v>
          </cell>
        </row>
        <row r="170">
          <cell r="A170">
            <v>4220</v>
          </cell>
          <cell r="B170" t="str">
            <v>Transferencias otorgadas para entidades paraestatales empresariales y no financieras</v>
          </cell>
        </row>
        <row r="171">
          <cell r="A171">
            <v>4230</v>
          </cell>
          <cell r="B171" t="str">
            <v>Transferencias otorgadas para instituciones paraestatales públicas financieras</v>
          </cell>
        </row>
        <row r="172">
          <cell r="A172">
            <v>4240</v>
          </cell>
          <cell r="B172" t="str">
            <v>Transferencias otorgadas a entidades federativas y municipios</v>
          </cell>
        </row>
        <row r="173">
          <cell r="A173">
            <v>4250</v>
          </cell>
          <cell r="B173" t="str">
            <v>Transferencias a fideicomisos de entidades federativas y municipios</v>
          </cell>
        </row>
        <row r="174">
          <cell r="A174">
            <v>4310</v>
          </cell>
          <cell r="B174" t="str">
            <v>Subsidios a la producción</v>
          </cell>
        </row>
        <row r="175">
          <cell r="A175">
            <v>4320</v>
          </cell>
          <cell r="B175" t="str">
            <v>Subsidios a la distribución</v>
          </cell>
        </row>
        <row r="176">
          <cell r="A176">
            <v>4330</v>
          </cell>
          <cell r="B176" t="str">
            <v>Subsidios a la inversión</v>
          </cell>
        </row>
        <row r="177">
          <cell r="A177">
            <v>4340</v>
          </cell>
          <cell r="B177" t="str">
            <v>Subsidios a la prestación de servicios públicos</v>
          </cell>
        </row>
        <row r="178">
          <cell r="A178">
            <v>4350</v>
          </cell>
          <cell r="B178" t="str">
            <v>Subsidios para cubrir diferenciales de tasas de interés</v>
          </cell>
        </row>
        <row r="179">
          <cell r="A179">
            <v>4360</v>
          </cell>
          <cell r="B179" t="str">
            <v>Subsidios a la vivienda</v>
          </cell>
        </row>
        <row r="180">
          <cell r="A180">
            <v>4370</v>
          </cell>
          <cell r="B180" t="str">
            <v>Subvenciones al consumo</v>
          </cell>
        </row>
        <row r="181">
          <cell r="A181">
            <v>4380</v>
          </cell>
          <cell r="B181" t="str">
            <v>Subsidios a entidades federativas y municipios</v>
          </cell>
        </row>
        <row r="182">
          <cell r="A182">
            <v>4390</v>
          </cell>
          <cell r="B182" t="str">
            <v>Otros subsidios</v>
          </cell>
        </row>
        <row r="183">
          <cell r="A183">
            <v>4410</v>
          </cell>
          <cell r="B183" t="str">
            <v>Ayudas sociales a personas</v>
          </cell>
        </row>
        <row r="184">
          <cell r="A184">
            <v>4420</v>
          </cell>
          <cell r="B184" t="str">
            <v>Becas y otras ayudas para programas de capacitación</v>
          </cell>
        </row>
        <row r="185">
          <cell r="A185">
            <v>4430</v>
          </cell>
          <cell r="B185" t="str">
            <v>Ayudas sociales a instituciones de enseñanza</v>
          </cell>
        </row>
        <row r="186">
          <cell r="A186">
            <v>4440</v>
          </cell>
          <cell r="B186" t="str">
            <v>Ayudas sociales a actividades científicas o académicas</v>
          </cell>
        </row>
        <row r="187">
          <cell r="A187">
            <v>4450</v>
          </cell>
          <cell r="B187" t="str">
            <v>Ayudas sociales a instituciones sin fines de lucro</v>
          </cell>
        </row>
        <row r="188">
          <cell r="A188">
            <v>4460</v>
          </cell>
          <cell r="B188" t="str">
            <v>Ayudas sociales a cooperativas</v>
          </cell>
        </row>
        <row r="189">
          <cell r="A189">
            <v>4470</v>
          </cell>
          <cell r="B189" t="str">
            <v>Ayudas sociales a entidades de interés público</v>
          </cell>
        </row>
        <row r="190">
          <cell r="A190">
            <v>4480</v>
          </cell>
          <cell r="B190" t="str">
            <v>Ayudas por desastres naturales y otros siniestros</v>
          </cell>
        </row>
        <row r="191">
          <cell r="A191">
            <v>4510</v>
          </cell>
          <cell r="B191" t="str">
            <v>Pensiones</v>
          </cell>
        </row>
        <row r="192">
          <cell r="A192">
            <v>4520</v>
          </cell>
          <cell r="B192" t="str">
            <v>Jubilaciones</v>
          </cell>
        </row>
        <row r="193">
          <cell r="A193">
            <v>4590</v>
          </cell>
          <cell r="B193" t="str">
            <v>Otras pensiones y jubilaciones</v>
          </cell>
        </row>
        <row r="194">
          <cell r="A194">
            <v>4610</v>
          </cell>
          <cell r="B194" t="str">
            <v>Transferencias a fideicomisos del Poder Ejecutivo</v>
          </cell>
        </row>
        <row r="195">
          <cell r="A195">
            <v>4620</v>
          </cell>
          <cell r="B195" t="str">
            <v>Transferencias a fideicomisos del Poder Legislativo</v>
          </cell>
        </row>
        <row r="196">
          <cell r="A196">
            <v>4630</v>
          </cell>
          <cell r="B196" t="str">
            <v>Transferencias a fideicomisos del Poder Judicial</v>
          </cell>
        </row>
        <row r="197">
          <cell r="A197">
            <v>4640</v>
          </cell>
          <cell r="B197" t="str">
            <v>Transferencias a fideicomisos públicos de entidades paraestatales no empresariales y no financieras</v>
          </cell>
        </row>
        <row r="198">
          <cell r="A198">
            <v>4650</v>
          </cell>
          <cell r="B198" t="str">
            <v>Transferencias a fideicomisos públicos de entidades paraestatales empresariales y no financieras</v>
          </cell>
        </row>
        <row r="199">
          <cell r="A199">
            <v>4660</v>
          </cell>
          <cell r="B199" t="str">
            <v>Transferencias a fideicomisos de instituciones públicas financieras</v>
          </cell>
        </row>
        <row r="200">
          <cell r="A200">
            <v>4690</v>
          </cell>
          <cell r="B200" t="str">
            <v>Otras transferencias a fideicomisos</v>
          </cell>
        </row>
        <row r="201">
          <cell r="A201">
            <v>4710</v>
          </cell>
          <cell r="B201" t="str">
            <v>Transferencias por obligación de ley</v>
          </cell>
        </row>
        <row r="202">
          <cell r="A202">
            <v>4810</v>
          </cell>
          <cell r="B202" t="str">
            <v>Donativos a instituciones sin fines de lucro</v>
          </cell>
        </row>
        <row r="203">
          <cell r="A203">
            <v>4820</v>
          </cell>
          <cell r="B203" t="str">
            <v>Donativos a entidades federativas</v>
          </cell>
        </row>
        <row r="204">
          <cell r="A204">
            <v>4830</v>
          </cell>
          <cell r="B204" t="str">
            <v>Donativos a fideicomisos privados</v>
          </cell>
        </row>
        <row r="205">
          <cell r="A205">
            <v>4840</v>
          </cell>
          <cell r="B205" t="str">
            <v>Donativos a fideicomisos estatales</v>
          </cell>
        </row>
        <row r="206">
          <cell r="A206">
            <v>4850</v>
          </cell>
          <cell r="B206" t="str">
            <v>Donativos internacionales</v>
          </cell>
        </row>
        <row r="207">
          <cell r="A207">
            <v>4910</v>
          </cell>
          <cell r="B207" t="str">
            <v>Transferencias para gobiernos extranjeros</v>
          </cell>
        </row>
        <row r="208">
          <cell r="A208">
            <v>4920</v>
          </cell>
          <cell r="B208" t="str">
            <v>Transferencias para organismos internacionales</v>
          </cell>
        </row>
        <row r="209">
          <cell r="A209">
            <v>4930</v>
          </cell>
          <cell r="B209" t="str">
            <v>Transferencias para el sector privado externo</v>
          </cell>
        </row>
        <row r="210">
          <cell r="A210">
            <v>5110</v>
          </cell>
          <cell r="B210" t="str">
            <v>Muebles de oficina y estantería</v>
          </cell>
        </row>
        <row r="211">
          <cell r="A211">
            <v>5120</v>
          </cell>
          <cell r="B211" t="str">
            <v>Muebles, excepto de oficina y estantería</v>
          </cell>
        </row>
        <row r="212">
          <cell r="A212">
            <v>5130</v>
          </cell>
          <cell r="B212" t="str">
            <v>Bienes artísticos, culturales y científicos</v>
          </cell>
        </row>
        <row r="213">
          <cell r="A213">
            <v>5140</v>
          </cell>
          <cell r="B213" t="str">
            <v>Objetos de valor</v>
          </cell>
        </row>
        <row r="214">
          <cell r="A214">
            <v>5150</v>
          </cell>
          <cell r="B214" t="str">
            <v>Equipo de cómputo y de tecnologías de la información</v>
          </cell>
        </row>
        <row r="215">
          <cell r="A215">
            <v>5190</v>
          </cell>
          <cell r="B215" t="str">
            <v>Otros mobiliarios y equipos de administración</v>
          </cell>
        </row>
        <row r="216">
          <cell r="A216">
            <v>5210</v>
          </cell>
          <cell r="B216" t="str">
            <v>Equipos y aparatos audiovisuales</v>
          </cell>
        </row>
        <row r="217">
          <cell r="A217">
            <v>5220</v>
          </cell>
          <cell r="B217" t="str">
            <v>Aparatos deportivos</v>
          </cell>
        </row>
        <row r="218">
          <cell r="A218">
            <v>5230</v>
          </cell>
          <cell r="B218" t="str">
            <v>Cámaras fotográficas y de video</v>
          </cell>
        </row>
        <row r="219">
          <cell r="A219">
            <v>5290</v>
          </cell>
          <cell r="B219" t="str">
            <v>Otro mobiliario y equipo educacional y recreativo</v>
          </cell>
        </row>
        <row r="220">
          <cell r="A220">
            <v>5310</v>
          </cell>
          <cell r="B220" t="str">
            <v>Equipo médico y de laboratorio</v>
          </cell>
        </row>
        <row r="221">
          <cell r="A221">
            <v>5320</v>
          </cell>
          <cell r="B221" t="str">
            <v>Instrumental médico y de laboratorio</v>
          </cell>
        </row>
        <row r="222">
          <cell r="A222">
            <v>5410</v>
          </cell>
          <cell r="B222" t="str">
            <v>Vehículos y equipo terrestre</v>
          </cell>
        </row>
        <row r="223">
          <cell r="A223">
            <v>5420</v>
          </cell>
          <cell r="B223" t="str">
            <v>Carrocerías y remolques</v>
          </cell>
        </row>
        <row r="224">
          <cell r="A224">
            <v>5430</v>
          </cell>
          <cell r="B224" t="str">
            <v>Equipo aeroespacial</v>
          </cell>
        </row>
        <row r="225">
          <cell r="A225">
            <v>5440</v>
          </cell>
          <cell r="B225" t="str">
            <v>Equipo ferroviario</v>
          </cell>
        </row>
        <row r="226">
          <cell r="A226">
            <v>5450</v>
          </cell>
          <cell r="B226" t="str">
            <v>Embarcaciones</v>
          </cell>
        </row>
        <row r="227">
          <cell r="A227">
            <v>5490</v>
          </cell>
          <cell r="B227" t="str">
            <v>Otros equipos de transporte</v>
          </cell>
        </row>
        <row r="228">
          <cell r="A228">
            <v>5510</v>
          </cell>
          <cell r="B228" t="str">
            <v>Equipo de defensa y seguridad</v>
          </cell>
        </row>
        <row r="229">
          <cell r="A229">
            <v>5610</v>
          </cell>
          <cell r="B229" t="str">
            <v>Maquinaria y equipo agropecuario</v>
          </cell>
        </row>
        <row r="230">
          <cell r="A230">
            <v>5620</v>
          </cell>
          <cell r="B230" t="str">
            <v>Maquinaria y equipo industrial</v>
          </cell>
        </row>
        <row r="231">
          <cell r="A231">
            <v>5630</v>
          </cell>
          <cell r="B231" t="str">
            <v>Maquinaria y equipo de construcción</v>
          </cell>
        </row>
        <row r="232">
          <cell r="A232">
            <v>5640</v>
          </cell>
          <cell r="B232" t="str">
            <v>Sistemas de aire acondicionado, calefacción y de refrigeración industrial y comercial</v>
          </cell>
        </row>
        <row r="233">
          <cell r="A233">
            <v>5650</v>
          </cell>
          <cell r="B233" t="str">
            <v>Equipo de comunicación y telecomunicación</v>
          </cell>
        </row>
        <row r="234">
          <cell r="A234">
            <v>5660</v>
          </cell>
          <cell r="B234" t="str">
            <v>Equipos de generación eléctrica, aparatos y accesorios eléctricos</v>
          </cell>
        </row>
        <row r="235">
          <cell r="A235">
            <v>5670</v>
          </cell>
          <cell r="B235" t="str">
            <v>Herramientas y máquinas-herramienta</v>
          </cell>
        </row>
        <row r="236">
          <cell r="A236">
            <v>5690</v>
          </cell>
          <cell r="B236" t="str">
            <v>Otros equipos</v>
          </cell>
        </row>
        <row r="237">
          <cell r="A237">
            <v>5710</v>
          </cell>
          <cell r="B237" t="str">
            <v>Bovinos</v>
          </cell>
        </row>
        <row r="238">
          <cell r="A238">
            <v>5720</v>
          </cell>
          <cell r="B238" t="str">
            <v>Porcinos</v>
          </cell>
        </row>
        <row r="239">
          <cell r="A239">
            <v>5730</v>
          </cell>
          <cell r="B239" t="str">
            <v>Aves</v>
          </cell>
        </row>
        <row r="240">
          <cell r="A240">
            <v>5740</v>
          </cell>
          <cell r="B240" t="str">
            <v>Ovinos y caprinos</v>
          </cell>
        </row>
        <row r="241">
          <cell r="A241">
            <v>5750</v>
          </cell>
          <cell r="B241" t="str">
            <v>Peces y acuicultura</v>
          </cell>
        </row>
        <row r="242">
          <cell r="A242">
            <v>5760</v>
          </cell>
          <cell r="B242" t="str">
            <v>Equinos</v>
          </cell>
        </row>
        <row r="243">
          <cell r="A243">
            <v>5770</v>
          </cell>
          <cell r="B243" t="str">
            <v>Especies menores y de zoológico</v>
          </cell>
        </row>
        <row r="244">
          <cell r="A244">
            <v>5780</v>
          </cell>
          <cell r="B244" t="str">
            <v>Árboles y plantas</v>
          </cell>
        </row>
        <row r="245">
          <cell r="A245">
            <v>5790</v>
          </cell>
          <cell r="B245" t="str">
            <v>Otros activos biológicos</v>
          </cell>
        </row>
        <row r="246">
          <cell r="A246">
            <v>5810</v>
          </cell>
          <cell r="B246" t="str">
            <v>Terrenos</v>
          </cell>
        </row>
        <row r="247">
          <cell r="A247">
            <v>5820</v>
          </cell>
          <cell r="B247" t="str">
            <v>Viviendas</v>
          </cell>
        </row>
        <row r="248">
          <cell r="A248">
            <v>5830</v>
          </cell>
          <cell r="B248" t="str">
            <v>Edificios no residenciales</v>
          </cell>
        </row>
        <row r="249">
          <cell r="A249">
            <v>5890</v>
          </cell>
          <cell r="B249" t="str">
            <v>Otros bienes inmuebles</v>
          </cell>
        </row>
        <row r="250">
          <cell r="A250">
            <v>5910</v>
          </cell>
          <cell r="B250" t="str">
            <v>Software</v>
          </cell>
        </row>
        <row r="251">
          <cell r="A251">
            <v>5920</v>
          </cell>
          <cell r="B251" t="str">
            <v>Patentes</v>
          </cell>
        </row>
        <row r="252">
          <cell r="A252">
            <v>5930</v>
          </cell>
          <cell r="B252" t="str">
            <v>Marcas</v>
          </cell>
        </row>
        <row r="253">
          <cell r="A253">
            <v>5940</v>
          </cell>
          <cell r="B253" t="str">
            <v>Derechos</v>
          </cell>
        </row>
        <row r="254">
          <cell r="A254">
            <v>5950</v>
          </cell>
          <cell r="B254" t="str">
            <v>Concesiones</v>
          </cell>
        </row>
        <row r="255">
          <cell r="A255">
            <v>5960</v>
          </cell>
          <cell r="B255" t="str">
            <v>Franquicias</v>
          </cell>
        </row>
        <row r="256">
          <cell r="A256">
            <v>5970</v>
          </cell>
          <cell r="B256" t="str">
            <v>Licencias informáticas e intelectuales</v>
          </cell>
        </row>
        <row r="257">
          <cell r="A257">
            <v>5980</v>
          </cell>
          <cell r="B257" t="str">
            <v>Licencias industriales, comerciales y otras</v>
          </cell>
        </row>
        <row r="258">
          <cell r="A258">
            <v>5990</v>
          </cell>
          <cell r="B258" t="str">
            <v>Otros activos intangibles</v>
          </cell>
        </row>
        <row r="259">
          <cell r="A259">
            <v>6110</v>
          </cell>
          <cell r="B259" t="str">
            <v>Edificación habitacional</v>
          </cell>
        </row>
        <row r="260">
          <cell r="A260">
            <v>6120</v>
          </cell>
          <cell r="B260" t="str">
            <v>Edificación no habitacional</v>
          </cell>
        </row>
        <row r="261">
          <cell r="A261">
            <v>6130</v>
          </cell>
          <cell r="B261" t="str">
            <v>Construcción de obras para el abastecimiento de agua, petróleo, gas, electricidad y telecomunicaciones</v>
          </cell>
        </row>
        <row r="262">
          <cell r="A262">
            <v>6140</v>
          </cell>
          <cell r="B262" t="str">
            <v>División de terrenos y construcción de obras de urbanización</v>
          </cell>
        </row>
        <row r="263">
          <cell r="A263">
            <v>6150</v>
          </cell>
          <cell r="B263" t="str">
            <v>Construcción de vías de comunicación</v>
          </cell>
        </row>
        <row r="264">
          <cell r="A264">
            <v>6160</v>
          </cell>
          <cell r="B264" t="str">
            <v>Otras construcciones de ingeniería civil u obra pesada</v>
          </cell>
        </row>
        <row r="265">
          <cell r="A265">
            <v>6170</v>
          </cell>
          <cell r="B265" t="str">
            <v>Instalaciones y equipamiento en construcciones</v>
          </cell>
        </row>
        <row r="266">
          <cell r="A266">
            <v>6190</v>
          </cell>
          <cell r="B266" t="str">
            <v>Trabajos de acabados en edificaciones y otros trabajos especializados</v>
          </cell>
        </row>
        <row r="267">
          <cell r="A267">
            <v>6210</v>
          </cell>
          <cell r="B267" t="str">
            <v>Edificación habitacional</v>
          </cell>
        </row>
        <row r="268">
          <cell r="A268">
            <v>6220</v>
          </cell>
          <cell r="B268" t="str">
            <v>Edificación no habitacional</v>
          </cell>
        </row>
        <row r="269">
          <cell r="A269">
            <v>6230</v>
          </cell>
          <cell r="B269" t="str">
            <v>Construcción de obras para el abastecimiento de agua, petróleo, gas, electricidad y telecomunicaciones</v>
          </cell>
        </row>
        <row r="270">
          <cell r="A270">
            <v>6240</v>
          </cell>
          <cell r="B270" t="str">
            <v>División de terrenos y construcción de obras de urbanización</v>
          </cell>
        </row>
        <row r="271">
          <cell r="A271">
            <v>6250</v>
          </cell>
          <cell r="B271" t="str">
            <v>Construcción de vías de comunicación</v>
          </cell>
        </row>
        <row r="272">
          <cell r="A272">
            <v>6260</v>
          </cell>
          <cell r="B272" t="str">
            <v>Otras construcciones de ingeniería civil u obra pesada</v>
          </cell>
        </row>
        <row r="273">
          <cell r="A273">
            <v>6270</v>
          </cell>
          <cell r="B273" t="str">
            <v>Instalaciones y equipamiento en construcciones</v>
          </cell>
        </row>
        <row r="274">
          <cell r="A274">
            <v>6290</v>
          </cell>
          <cell r="B274" t="str">
            <v>Trabajos de acabados en edificaciones y otros trabajos especializados</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eproyecto 2022 ok"/>
      <sheetName val="Anteproyecto 2022 sin 1430"/>
      <sheetName val="Anteproyecto 2022 Reestr DEFINI"/>
      <sheetName val="Antep Egresos propios completo"/>
    </sheetNames>
    <sheetDataSet>
      <sheetData sheetId="0"/>
      <sheetData sheetId="1"/>
      <sheetData sheetId="2">
        <row r="39">
          <cell r="H39">
            <v>55044.28</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659"/>
  <sheetViews>
    <sheetView topLeftCell="C2" zoomScale="104" zoomScaleNormal="90" workbookViewId="0">
      <selection activeCell="J479" sqref="J479"/>
    </sheetView>
  </sheetViews>
  <sheetFormatPr baseColWidth="10" defaultRowHeight="15" x14ac:dyDescent="0.25"/>
  <cols>
    <col min="1" max="1" width="21" customWidth="1"/>
    <col min="2" max="2" width="17.7109375" customWidth="1"/>
    <col min="7" max="7" width="43.28515625" customWidth="1"/>
    <col min="8" max="8" width="21.28515625" customWidth="1"/>
    <col min="9" max="9" width="17.7109375" customWidth="1"/>
    <col min="10" max="10" width="22.42578125" bestFit="1" customWidth="1"/>
    <col min="11" max="11" width="22.85546875" customWidth="1"/>
    <col min="12" max="12" width="34.42578125" customWidth="1"/>
    <col min="13" max="13" width="31.140625" bestFit="1" customWidth="1"/>
    <col min="14" max="20" width="19.5703125" bestFit="1" customWidth="1"/>
    <col min="21" max="21" width="19.28515625" bestFit="1" customWidth="1"/>
    <col min="22" max="22" width="19.5703125" bestFit="1" customWidth="1"/>
    <col min="23" max="23" width="66.7109375" style="6" customWidth="1"/>
  </cols>
  <sheetData>
    <row r="1" spans="1:26" s="1" customFormat="1" ht="53.25" customHeight="1" x14ac:dyDescent="0.25">
      <c r="B1" s="2"/>
      <c r="C1" s="3"/>
      <c r="I1" s="4"/>
    </row>
    <row r="2" spans="1:26" s="1" customFormat="1" ht="53.25" customHeight="1" x14ac:dyDescent="0.25">
      <c r="A2" s="84" t="s">
        <v>0</v>
      </c>
      <c r="B2" s="84"/>
      <c r="C2" s="84"/>
      <c r="D2" s="84"/>
      <c r="E2" s="84"/>
      <c r="F2" s="84"/>
      <c r="G2" s="84"/>
      <c r="H2" s="84"/>
      <c r="I2" s="84"/>
      <c r="J2" s="84"/>
      <c r="K2" s="84"/>
      <c r="L2" s="84"/>
      <c r="M2" s="84"/>
    </row>
    <row r="3" spans="1:26" s="7" customFormat="1" ht="15.75" x14ac:dyDescent="0.25">
      <c r="A3"/>
      <c r="B3"/>
      <c r="C3"/>
      <c r="D3"/>
      <c r="E3"/>
      <c r="F3"/>
      <c r="G3"/>
      <c r="H3"/>
      <c r="I3"/>
      <c r="J3" s="5"/>
      <c r="K3"/>
      <c r="L3"/>
      <c r="M3"/>
      <c r="N3"/>
      <c r="O3"/>
      <c r="P3"/>
      <c r="Q3"/>
      <c r="R3"/>
      <c r="S3"/>
      <c r="T3"/>
      <c r="U3"/>
      <c r="V3"/>
      <c r="W3" s="6"/>
      <c r="X3"/>
    </row>
    <row r="4" spans="1:26" s="7" customFormat="1" ht="15.75" x14ac:dyDescent="0.25">
      <c r="A4"/>
      <c r="B4"/>
      <c r="C4"/>
      <c r="D4"/>
      <c r="E4"/>
      <c r="F4"/>
      <c r="G4"/>
      <c r="H4"/>
      <c r="I4"/>
      <c r="J4" s="5"/>
      <c r="K4"/>
      <c r="L4"/>
      <c r="M4"/>
      <c r="N4"/>
      <c r="O4"/>
      <c r="P4"/>
      <c r="Q4"/>
      <c r="R4"/>
      <c r="S4"/>
      <c r="T4"/>
      <c r="U4"/>
      <c r="V4"/>
      <c r="W4" s="6"/>
      <c r="X4"/>
    </row>
    <row r="5" spans="1:26" s="7" customFormat="1" ht="16.5" thickBot="1" x14ac:dyDescent="0.3">
      <c r="A5"/>
      <c r="B5"/>
      <c r="C5"/>
      <c r="D5"/>
      <c r="E5" t="s">
        <v>383</v>
      </c>
      <c r="F5"/>
      <c r="G5"/>
      <c r="H5"/>
      <c r="I5"/>
      <c r="J5" s="5"/>
      <c r="K5"/>
      <c r="L5"/>
      <c r="M5"/>
      <c r="N5"/>
      <c r="O5"/>
      <c r="P5"/>
      <c r="Q5"/>
      <c r="R5"/>
      <c r="S5"/>
      <c r="T5"/>
      <c r="U5"/>
      <c r="V5"/>
      <c r="W5" s="6"/>
      <c r="X5"/>
    </row>
    <row r="6" spans="1:26" s="7" customFormat="1" ht="78.75" x14ac:dyDescent="0.25">
      <c r="A6" s="10" t="s">
        <v>1</v>
      </c>
      <c r="B6" s="10" t="s">
        <v>4</v>
      </c>
      <c r="C6" s="10" t="s">
        <v>5</v>
      </c>
      <c r="D6" s="10" t="s">
        <v>6</v>
      </c>
      <c r="E6" s="30" t="s">
        <v>384</v>
      </c>
      <c r="F6" s="30" t="s">
        <v>385</v>
      </c>
      <c r="G6" s="10" t="s">
        <v>7</v>
      </c>
      <c r="H6" s="10" t="s">
        <v>8</v>
      </c>
      <c r="I6" s="10" t="s">
        <v>9</v>
      </c>
      <c r="J6" s="10" t="s">
        <v>2</v>
      </c>
      <c r="K6" s="11" t="s">
        <v>10</v>
      </c>
      <c r="L6" s="12" t="s">
        <v>11</v>
      </c>
      <c r="M6" s="12" t="s">
        <v>12</v>
      </c>
      <c r="N6" s="12" t="s">
        <v>13</v>
      </c>
      <c r="O6" s="12" t="s">
        <v>14</v>
      </c>
      <c r="P6" s="12" t="s">
        <v>15</v>
      </c>
      <c r="Q6" s="12" t="s">
        <v>16</v>
      </c>
      <c r="R6" s="12" t="s">
        <v>17</v>
      </c>
      <c r="S6" s="12" t="s">
        <v>18</v>
      </c>
      <c r="T6" s="12" t="s">
        <v>19</v>
      </c>
      <c r="U6" s="12" t="s">
        <v>20</v>
      </c>
      <c r="V6" s="12" t="s">
        <v>21</v>
      </c>
      <c r="W6" s="13" t="s">
        <v>22</v>
      </c>
      <c r="X6"/>
    </row>
    <row r="7" spans="1:26" s="7" customFormat="1" ht="45" hidden="1" x14ac:dyDescent="0.25">
      <c r="A7" s="14" t="s">
        <v>240</v>
      </c>
      <c r="B7" s="15">
        <v>1522010000</v>
      </c>
      <c r="C7" s="16" t="s">
        <v>23</v>
      </c>
      <c r="D7" s="16" t="s">
        <v>24</v>
      </c>
      <c r="E7" s="28" t="s">
        <v>388</v>
      </c>
      <c r="F7" s="28" t="s">
        <v>400</v>
      </c>
      <c r="G7" s="16" t="str">
        <f>VLOOKUP(D7,'[2]DATOS PRESUP'!$A$15:$C$33,3)</f>
        <v>Administración de los recursos humanos, materiales, financieros y de servicios de la Universidad Politécnica del Bicentenario</v>
      </c>
      <c r="H7" s="17">
        <v>1130</v>
      </c>
      <c r="I7" s="15" t="str">
        <f>VLOOKUP(H7,[2]partidas!$A$1:$B$274,2)</f>
        <v>Sueldos base al personal permanente</v>
      </c>
      <c r="J7" s="18">
        <v>366241.68000000011</v>
      </c>
      <c r="K7" s="18">
        <v>30520.14</v>
      </c>
      <c r="L7" s="18">
        <v>30520.14</v>
      </c>
      <c r="M7" s="19">
        <v>30520.14</v>
      </c>
      <c r="N7" s="19">
        <v>30520.14</v>
      </c>
      <c r="O7" s="19">
        <v>30520.14</v>
      </c>
      <c r="P7" s="19">
        <v>30520.14</v>
      </c>
      <c r="Q7" s="19">
        <v>30520.14</v>
      </c>
      <c r="R7" s="19">
        <v>30520.14</v>
      </c>
      <c r="S7" s="19">
        <v>30520.14</v>
      </c>
      <c r="T7" s="19">
        <v>30520.14</v>
      </c>
      <c r="U7" s="19">
        <v>30520.14</v>
      </c>
      <c r="V7" s="19">
        <v>30520.14</v>
      </c>
      <c r="W7" s="20" t="s">
        <v>399</v>
      </c>
      <c r="X7" s="32"/>
      <c r="Y7" s="33"/>
      <c r="Z7"/>
    </row>
    <row r="8" spans="1:26" s="7" customFormat="1" ht="45" hidden="1" x14ac:dyDescent="0.25">
      <c r="A8" s="14" t="s">
        <v>250</v>
      </c>
      <c r="B8" s="15">
        <v>1522010000</v>
      </c>
      <c r="C8" s="16" t="s">
        <v>23</v>
      </c>
      <c r="D8" s="16" t="s">
        <v>24</v>
      </c>
      <c r="E8" s="28" t="s">
        <v>388</v>
      </c>
      <c r="F8" s="28" t="s">
        <v>401</v>
      </c>
      <c r="G8" s="16" t="str">
        <f>VLOOKUP(D8,'[2]DATOS PRESUP'!$A$15:$C$33,3)</f>
        <v>Administración de los recursos humanos, materiales, financieros y de servicios de la Universidad Politécnica del Bicentenario</v>
      </c>
      <c r="H8" s="17">
        <v>1130</v>
      </c>
      <c r="I8" s="15" t="str">
        <f>VLOOKUP(H8,[2]partidas!$A$1:$B$274,2)</f>
        <v>Sueldos base al personal permanente</v>
      </c>
      <c r="J8" s="18">
        <v>702609.60000000009</v>
      </c>
      <c r="K8" s="18">
        <v>58550.8</v>
      </c>
      <c r="L8" s="18">
        <v>58550.8</v>
      </c>
      <c r="M8" s="19">
        <v>58550.8</v>
      </c>
      <c r="N8" s="19">
        <v>58550.8</v>
      </c>
      <c r="O8" s="19">
        <v>58550.8</v>
      </c>
      <c r="P8" s="19">
        <v>58550.8</v>
      </c>
      <c r="Q8" s="19">
        <v>58550.8</v>
      </c>
      <c r="R8" s="19">
        <v>58550.8</v>
      </c>
      <c r="S8" s="19">
        <v>58550.8</v>
      </c>
      <c r="T8" s="19">
        <v>58550.8</v>
      </c>
      <c r="U8" s="19">
        <v>58550.8</v>
      </c>
      <c r="V8" s="19">
        <v>58550.8</v>
      </c>
      <c r="W8" s="20" t="s">
        <v>399</v>
      </c>
      <c r="X8" s="32"/>
      <c r="Y8" s="33"/>
      <c r="Z8"/>
    </row>
    <row r="9" spans="1:26" s="7" customFormat="1" ht="45" hidden="1" x14ac:dyDescent="0.25">
      <c r="A9" s="14" t="s">
        <v>339</v>
      </c>
      <c r="B9" s="15">
        <v>1522010000</v>
      </c>
      <c r="C9" s="16" t="s">
        <v>23</v>
      </c>
      <c r="D9" s="16" t="s">
        <v>24</v>
      </c>
      <c r="E9" s="28" t="s">
        <v>388</v>
      </c>
      <c r="F9" s="28" t="s">
        <v>402</v>
      </c>
      <c r="G9" s="16" t="str">
        <f>VLOOKUP(D9,'[2]DATOS PRESUP'!$A$15:$C$33,3)</f>
        <v>Administración de los recursos humanos, materiales, financieros y de servicios de la Universidad Politécnica del Bicentenario</v>
      </c>
      <c r="H9" s="17">
        <v>1130</v>
      </c>
      <c r="I9" s="15" t="str">
        <f>VLOOKUP(H9,[2]partidas!$A$1:$B$274,2)</f>
        <v>Sueldos base al personal permanente</v>
      </c>
      <c r="J9" s="18">
        <v>1452224.0399999998</v>
      </c>
      <c r="K9" s="18">
        <v>121018.67</v>
      </c>
      <c r="L9" s="18">
        <v>121018.67</v>
      </c>
      <c r="M9" s="19">
        <v>121018.67</v>
      </c>
      <c r="N9" s="19">
        <v>121018.67</v>
      </c>
      <c r="O9" s="19">
        <v>121018.67</v>
      </c>
      <c r="P9" s="19">
        <v>121018.67</v>
      </c>
      <c r="Q9" s="19">
        <v>121018.67</v>
      </c>
      <c r="R9" s="19">
        <v>121018.67</v>
      </c>
      <c r="S9" s="19">
        <v>121018.67</v>
      </c>
      <c r="T9" s="19">
        <v>121018.67</v>
      </c>
      <c r="U9" s="19">
        <v>121018.67</v>
      </c>
      <c r="V9" s="19">
        <v>121018.67</v>
      </c>
      <c r="W9" s="20" t="s">
        <v>399</v>
      </c>
      <c r="X9" s="32"/>
      <c r="Y9" s="33"/>
      <c r="Z9"/>
    </row>
    <row r="10" spans="1:26" s="7" customFormat="1" ht="45" hidden="1" x14ac:dyDescent="0.25">
      <c r="A10" s="14" t="s">
        <v>232</v>
      </c>
      <c r="B10" s="15">
        <v>1522010000</v>
      </c>
      <c r="C10" s="16" t="s">
        <v>26</v>
      </c>
      <c r="D10" s="16" t="s">
        <v>27</v>
      </c>
      <c r="E10" s="28" t="s">
        <v>387</v>
      </c>
      <c r="F10" s="28" t="s">
        <v>403</v>
      </c>
      <c r="G10" s="16" t="str">
        <f>VLOOKUP(D10,'[2]DATOS PRESUP'!$A$15:$C$33,3)</f>
        <v>Dirección Estratégica de la Universidad Politécnica del Bicentenario</v>
      </c>
      <c r="H10" s="17">
        <v>1130</v>
      </c>
      <c r="I10" s="15" t="str">
        <f>VLOOKUP(H10,[2]partidas!$A$1:$B$274,2)</f>
        <v>Sueldos base al personal permanente</v>
      </c>
      <c r="J10" s="18">
        <v>1482618.6000000003</v>
      </c>
      <c r="K10" s="18">
        <v>123551.55</v>
      </c>
      <c r="L10" s="18">
        <v>123551.55</v>
      </c>
      <c r="M10" s="19">
        <v>123551.55</v>
      </c>
      <c r="N10" s="19">
        <v>123551.55</v>
      </c>
      <c r="O10" s="19">
        <v>123551.55</v>
      </c>
      <c r="P10" s="19">
        <v>123551.55</v>
      </c>
      <c r="Q10" s="19">
        <v>123551.55</v>
      </c>
      <c r="R10" s="19">
        <v>123551.55</v>
      </c>
      <c r="S10" s="19">
        <v>123551.55</v>
      </c>
      <c r="T10" s="19">
        <v>123551.55</v>
      </c>
      <c r="U10" s="19">
        <v>123551.55</v>
      </c>
      <c r="V10" s="19">
        <v>123551.55</v>
      </c>
      <c r="W10" s="20" t="s">
        <v>399</v>
      </c>
      <c r="X10" s="32"/>
      <c r="Y10" s="33"/>
      <c r="Z10"/>
    </row>
    <row r="11" spans="1:26" s="7" customFormat="1" ht="45" hidden="1" x14ac:dyDescent="0.25">
      <c r="A11" s="14" t="s">
        <v>202</v>
      </c>
      <c r="B11" s="15">
        <v>1522010000</v>
      </c>
      <c r="C11" s="16" t="s">
        <v>26</v>
      </c>
      <c r="D11" s="16" t="s">
        <v>29</v>
      </c>
      <c r="E11" s="28" t="s">
        <v>388</v>
      </c>
      <c r="F11" s="28" t="s">
        <v>404</v>
      </c>
      <c r="G11" s="16" t="str">
        <f>VLOOKUP(D11,'[2]DATOS PRESUP'!$A$15:$C$33,3)</f>
        <v>Operación del modelo de planeación y evaluación de la Universidad Politécnica del Bicentenario</v>
      </c>
      <c r="H11" s="17">
        <v>1130</v>
      </c>
      <c r="I11" s="15" t="str">
        <f>VLOOKUP(H11,[2]partidas!$A$1:$B$274,2)</f>
        <v>Sueldos base al personal permanente</v>
      </c>
      <c r="J11" s="18">
        <v>1046402.5199999999</v>
      </c>
      <c r="K11" s="18">
        <v>87200.21</v>
      </c>
      <c r="L11" s="18">
        <v>87200.21</v>
      </c>
      <c r="M11" s="19">
        <v>87200.21</v>
      </c>
      <c r="N11" s="19">
        <v>87200.21</v>
      </c>
      <c r="O11" s="19">
        <v>87200.21</v>
      </c>
      <c r="P11" s="19">
        <v>87200.21</v>
      </c>
      <c r="Q11" s="19">
        <v>87200.21</v>
      </c>
      <c r="R11" s="19">
        <v>87200.21</v>
      </c>
      <c r="S11" s="19">
        <v>87200.21</v>
      </c>
      <c r="T11" s="19">
        <v>87200.21</v>
      </c>
      <c r="U11" s="19">
        <v>87200.21</v>
      </c>
      <c r="V11" s="19">
        <v>87200.21</v>
      </c>
      <c r="W11" s="20" t="s">
        <v>399</v>
      </c>
      <c r="X11" s="19"/>
      <c r="Y11" s="33"/>
      <c r="Z11"/>
    </row>
    <row r="12" spans="1:26" s="7" customFormat="1" ht="45" hidden="1" x14ac:dyDescent="0.25">
      <c r="A12" s="14" t="s">
        <v>320</v>
      </c>
      <c r="B12" s="15">
        <v>1522010000</v>
      </c>
      <c r="C12" s="16" t="s">
        <v>26</v>
      </c>
      <c r="D12" s="16" t="s">
        <v>27</v>
      </c>
      <c r="E12" s="28" t="s">
        <v>387</v>
      </c>
      <c r="F12" s="28" t="s">
        <v>400</v>
      </c>
      <c r="G12" s="16" t="str">
        <f>VLOOKUP(D12,'[2]DATOS PRESUP'!$A$15:$C$33,3)</f>
        <v>Dirección Estratégica de la Universidad Politécnica del Bicentenario</v>
      </c>
      <c r="H12" s="17">
        <v>1130</v>
      </c>
      <c r="I12" s="15" t="str">
        <f>VLOOKUP(H12,[2]partidas!$A$1:$B$274,2)</f>
        <v>Sueldos base al personal permanente</v>
      </c>
      <c r="J12" s="18">
        <v>366241.68000000011</v>
      </c>
      <c r="K12" s="18">
        <v>30520.14</v>
      </c>
      <c r="L12" s="18">
        <v>30520.14</v>
      </c>
      <c r="M12" s="19">
        <v>30520.14</v>
      </c>
      <c r="N12" s="19">
        <v>30520.14</v>
      </c>
      <c r="O12" s="19">
        <v>30520.14</v>
      </c>
      <c r="P12" s="19">
        <v>30520.14</v>
      </c>
      <c r="Q12" s="19">
        <v>30520.14</v>
      </c>
      <c r="R12" s="19">
        <v>30520.14</v>
      </c>
      <c r="S12" s="19">
        <v>30520.14</v>
      </c>
      <c r="T12" s="19">
        <v>30520.14</v>
      </c>
      <c r="U12" s="19">
        <v>30520.14</v>
      </c>
      <c r="V12" s="19">
        <v>30520.14</v>
      </c>
      <c r="W12" s="20" t="s">
        <v>399</v>
      </c>
      <c r="X12" s="32"/>
      <c r="Y12" s="33"/>
      <c r="Z12"/>
    </row>
    <row r="13" spans="1:26" s="7" customFormat="1" ht="45" hidden="1" x14ac:dyDescent="0.25">
      <c r="A13" s="14" t="s">
        <v>288</v>
      </c>
      <c r="B13" s="15">
        <v>1522010000</v>
      </c>
      <c r="C13" s="16" t="s">
        <v>31</v>
      </c>
      <c r="D13" s="16" t="s">
        <v>32</v>
      </c>
      <c r="E13" s="28" t="s">
        <v>386</v>
      </c>
      <c r="F13" s="28" t="s">
        <v>404</v>
      </c>
      <c r="G13" s="16" t="str">
        <f>VLOOKUP(D13,'[2]DATOS PRESUP'!$A$15:$C$33,3)</f>
        <v>Administración  e impartición de los servicios educativos existentes de la Universidad Politécnica del Bicentenario</v>
      </c>
      <c r="H13" s="17">
        <v>1130</v>
      </c>
      <c r="I13" s="15" t="str">
        <f>VLOOKUP(H13,[2]partidas!$A$1:$B$274,2)</f>
        <v>Sueldos base al personal permanente</v>
      </c>
      <c r="J13" s="18">
        <v>517249.62</v>
      </c>
      <c r="K13" s="18">
        <v>57472.18</v>
      </c>
      <c r="L13" s="18">
        <v>57472.18</v>
      </c>
      <c r="M13" s="19">
        <v>57472.18</v>
      </c>
      <c r="N13" s="19">
        <v>57472.18</v>
      </c>
      <c r="O13" s="19">
        <v>57472.18</v>
      </c>
      <c r="P13" s="19">
        <v>57472.18</v>
      </c>
      <c r="Q13" s="19">
        <v>57472.18</v>
      </c>
      <c r="R13" s="19">
        <v>57472.18</v>
      </c>
      <c r="S13" s="19">
        <v>57472.18</v>
      </c>
      <c r="T13" s="19">
        <v>0</v>
      </c>
      <c r="U13" s="19">
        <v>0</v>
      </c>
      <c r="V13" s="19">
        <v>0</v>
      </c>
      <c r="W13" s="20" t="s">
        <v>399</v>
      </c>
      <c r="X13" s="32"/>
      <c r="Y13" s="33"/>
      <c r="Z13"/>
    </row>
    <row r="14" spans="1:26" s="7" customFormat="1" ht="45" hidden="1" x14ac:dyDescent="0.25">
      <c r="A14" s="14" t="s">
        <v>288</v>
      </c>
      <c r="B14" s="15">
        <v>1122010000</v>
      </c>
      <c r="C14" s="16" t="s">
        <v>31</v>
      </c>
      <c r="D14" s="16" t="s">
        <v>32</v>
      </c>
      <c r="E14" s="28" t="s">
        <v>386</v>
      </c>
      <c r="F14" s="28" t="s">
        <v>404</v>
      </c>
      <c r="G14" s="16" t="str">
        <f>VLOOKUP(D14,'[2]DATOS PRESUP'!$A$15:$C$33,3)</f>
        <v>Administración  e impartición de los servicios educativos existentes de la Universidad Politécnica del Bicentenario</v>
      </c>
      <c r="H14" s="17">
        <v>1130</v>
      </c>
      <c r="I14" s="15" t="str">
        <f>VLOOKUP(H14,[2]partidas!$A$1:$B$274,2)</f>
        <v>Sueldos base al personal permanente</v>
      </c>
      <c r="J14" s="18">
        <v>69641.820000000007</v>
      </c>
      <c r="K14" s="18">
        <v>0</v>
      </c>
      <c r="L14" s="18">
        <v>0</v>
      </c>
      <c r="M14" s="19">
        <v>0</v>
      </c>
      <c r="N14" s="19">
        <v>0</v>
      </c>
      <c r="O14" s="19">
        <v>0</v>
      </c>
      <c r="P14" s="19">
        <v>0</v>
      </c>
      <c r="Q14" s="19">
        <v>0</v>
      </c>
      <c r="R14" s="19">
        <v>0</v>
      </c>
      <c r="S14" s="19">
        <v>0</v>
      </c>
      <c r="T14" s="19">
        <v>0</v>
      </c>
      <c r="U14" s="19">
        <v>57472.18</v>
      </c>
      <c r="V14" s="19">
        <v>12169.64</v>
      </c>
      <c r="W14" s="20" t="s">
        <v>399</v>
      </c>
      <c r="X14" s="32"/>
      <c r="Y14" s="33"/>
      <c r="Z14"/>
    </row>
    <row r="15" spans="1:26" s="7" customFormat="1" ht="45" hidden="1" x14ac:dyDescent="0.25">
      <c r="A15" s="14" t="s">
        <v>288</v>
      </c>
      <c r="B15" s="15">
        <v>1422730001</v>
      </c>
      <c r="C15" s="16" t="s">
        <v>31</v>
      </c>
      <c r="D15" s="16" t="s">
        <v>32</v>
      </c>
      <c r="E15" s="28" t="s">
        <v>386</v>
      </c>
      <c r="F15" s="28" t="s">
        <v>404</v>
      </c>
      <c r="G15" s="16" t="str">
        <f>VLOOKUP(D15,'[2]DATOS PRESUP'!$A$15:$C$33,3)</f>
        <v>Administración  e impartición de los servicios educativos existentes de la Universidad Politécnica del Bicentenario</v>
      </c>
      <c r="H15" s="17">
        <v>1130</v>
      </c>
      <c r="I15" s="15" t="str">
        <f>VLOOKUP(H15,[2]partidas!$A$1:$B$274,2)</f>
        <v>Sueldos base al personal permanente</v>
      </c>
      <c r="J15" s="18">
        <v>102774.72</v>
      </c>
      <c r="K15" s="18">
        <v>0</v>
      </c>
      <c r="L15" s="18">
        <v>0</v>
      </c>
      <c r="M15" s="19">
        <v>0</v>
      </c>
      <c r="N15" s="19">
        <v>0</v>
      </c>
      <c r="O15" s="19">
        <v>0</v>
      </c>
      <c r="P15" s="19">
        <v>0</v>
      </c>
      <c r="Q15" s="19">
        <v>0</v>
      </c>
      <c r="R15" s="19">
        <v>0</v>
      </c>
      <c r="S15" s="19">
        <v>0</v>
      </c>
      <c r="T15" s="19">
        <v>102774.72</v>
      </c>
      <c r="U15" s="19">
        <v>0</v>
      </c>
      <c r="V15" s="19">
        <v>0</v>
      </c>
      <c r="W15" s="20" t="s">
        <v>399</v>
      </c>
      <c r="X15" s="32"/>
      <c r="Y15" s="33"/>
      <c r="Z15"/>
    </row>
    <row r="16" spans="1:26" s="7" customFormat="1" ht="45" hidden="1" x14ac:dyDescent="0.25">
      <c r="A16" s="14" t="s">
        <v>90</v>
      </c>
      <c r="B16" s="15">
        <v>1522010000</v>
      </c>
      <c r="C16" s="16" t="s">
        <v>31</v>
      </c>
      <c r="D16" s="16" t="s">
        <v>32</v>
      </c>
      <c r="E16" s="28" t="s">
        <v>386</v>
      </c>
      <c r="F16" s="28" t="s">
        <v>400</v>
      </c>
      <c r="G16" s="16" t="str">
        <f>VLOOKUP(D16,'[2]DATOS PRESUP'!$A$15:$C$33,3)</f>
        <v>Administración  e impartición de los servicios educativos existentes de la Universidad Politécnica del Bicentenario</v>
      </c>
      <c r="H16" s="17">
        <v>1130</v>
      </c>
      <c r="I16" s="15" t="str">
        <f>VLOOKUP(H16,[2]partidas!$A$1:$B$274,2)</f>
        <v>Sueldos base al personal permanente</v>
      </c>
      <c r="J16" s="18">
        <v>1030479.3999999999</v>
      </c>
      <c r="K16" s="18">
        <v>103047.94</v>
      </c>
      <c r="L16" s="18">
        <v>103047.94</v>
      </c>
      <c r="M16" s="19">
        <v>103047.94</v>
      </c>
      <c r="N16" s="19">
        <v>103047.94</v>
      </c>
      <c r="O16" s="19">
        <v>103047.94</v>
      </c>
      <c r="P16" s="19">
        <v>103047.94</v>
      </c>
      <c r="Q16" s="19">
        <v>103047.94</v>
      </c>
      <c r="R16" s="19">
        <v>103047.94</v>
      </c>
      <c r="S16" s="19">
        <v>103047.94</v>
      </c>
      <c r="T16" s="19">
        <v>0</v>
      </c>
      <c r="U16" s="19">
        <v>0</v>
      </c>
      <c r="V16" s="19">
        <v>103047.94</v>
      </c>
      <c r="W16" s="20" t="s">
        <v>399</v>
      </c>
      <c r="X16" s="32"/>
      <c r="Y16" s="33"/>
      <c r="Z16"/>
    </row>
    <row r="17" spans="1:26" s="7" customFormat="1" ht="45" hidden="1" x14ac:dyDescent="0.25">
      <c r="A17" s="14" t="s">
        <v>90</v>
      </c>
      <c r="B17" s="15">
        <v>1422730001</v>
      </c>
      <c r="C17" s="16" t="s">
        <v>31</v>
      </c>
      <c r="D17" s="16" t="s">
        <v>32</v>
      </c>
      <c r="E17" s="28" t="s">
        <v>386</v>
      </c>
      <c r="F17" s="28">
        <v>3</v>
      </c>
      <c r="G17" s="16" t="str">
        <f>VLOOKUP(D17,'[2]DATOS PRESUP'!$A$15:$C$33,3)</f>
        <v>Administración  e impartición de los servicios educativos existentes de la Universidad Politécnica del Bicentenario</v>
      </c>
      <c r="H17" s="17">
        <v>1130</v>
      </c>
      <c r="I17" s="15" t="str">
        <f>VLOOKUP(H17,[2]partidas!$A$1:$B$274,2)</f>
        <v>Sueldos base al personal permanente</v>
      </c>
      <c r="J17" s="18">
        <v>103047.94</v>
      </c>
      <c r="K17" s="18">
        <v>0</v>
      </c>
      <c r="L17" s="18">
        <v>0</v>
      </c>
      <c r="M17" s="19">
        <v>0</v>
      </c>
      <c r="N17" s="19">
        <v>0</v>
      </c>
      <c r="O17" s="19">
        <v>0</v>
      </c>
      <c r="P17" s="19">
        <v>0</v>
      </c>
      <c r="Q17" s="19">
        <v>0</v>
      </c>
      <c r="R17" s="19">
        <v>0</v>
      </c>
      <c r="S17" s="19">
        <v>0</v>
      </c>
      <c r="T17" s="19">
        <v>103047.94</v>
      </c>
      <c r="U17" s="19">
        <v>0</v>
      </c>
      <c r="V17" s="19">
        <v>0</v>
      </c>
      <c r="W17" s="20" t="s">
        <v>399</v>
      </c>
      <c r="X17" s="32"/>
      <c r="Y17" s="33"/>
      <c r="Z17"/>
    </row>
    <row r="18" spans="1:26" s="7" customFormat="1" ht="45" hidden="1" x14ac:dyDescent="0.25">
      <c r="A18" s="14" t="s">
        <v>90</v>
      </c>
      <c r="B18" s="15">
        <v>1122010000</v>
      </c>
      <c r="C18" s="16" t="s">
        <v>31</v>
      </c>
      <c r="D18" s="16" t="s">
        <v>32</v>
      </c>
      <c r="E18" s="28" t="s">
        <v>386</v>
      </c>
      <c r="F18" s="28">
        <v>3</v>
      </c>
      <c r="G18" s="16" t="str">
        <f>VLOOKUP(D18,'[2]DATOS PRESUP'!$A$15:$C$33,3)</f>
        <v>Administración  e impartición de los servicios educativos existentes de la Universidad Politécnica del Bicentenario</v>
      </c>
      <c r="H18" s="17">
        <v>1130</v>
      </c>
      <c r="I18" s="15" t="str">
        <f>VLOOKUP(H18,[2]partidas!$A$1:$B$274,2)</f>
        <v>Sueldos base al personal permanente</v>
      </c>
      <c r="J18" s="18">
        <v>103047.94</v>
      </c>
      <c r="K18" s="18">
        <v>0</v>
      </c>
      <c r="L18" s="18">
        <v>0</v>
      </c>
      <c r="M18" s="19">
        <v>0</v>
      </c>
      <c r="N18" s="19">
        <v>0</v>
      </c>
      <c r="O18" s="19">
        <v>0</v>
      </c>
      <c r="P18" s="19">
        <v>0</v>
      </c>
      <c r="Q18" s="19">
        <v>0</v>
      </c>
      <c r="R18" s="19">
        <v>0</v>
      </c>
      <c r="S18" s="19">
        <v>0</v>
      </c>
      <c r="T18" s="19">
        <v>0</v>
      </c>
      <c r="U18" s="19">
        <v>103047.94</v>
      </c>
      <c r="V18" s="19">
        <v>0</v>
      </c>
      <c r="W18" s="20" t="s">
        <v>399</v>
      </c>
      <c r="X18" s="32"/>
      <c r="Y18" s="33"/>
      <c r="Z18"/>
    </row>
    <row r="19" spans="1:26" s="7" customFormat="1" ht="45" hidden="1" x14ac:dyDescent="0.25">
      <c r="A19" s="14" t="s">
        <v>99</v>
      </c>
      <c r="B19" s="15">
        <v>1522010000</v>
      </c>
      <c r="C19" s="16" t="s">
        <v>31</v>
      </c>
      <c r="D19" s="16" t="s">
        <v>32</v>
      </c>
      <c r="E19" s="28" t="s">
        <v>386</v>
      </c>
      <c r="F19" s="28">
        <v>4</v>
      </c>
      <c r="G19" s="16" t="str">
        <f>VLOOKUP(D19,'[2]DATOS PRESUP'!$A$15:$C$33,3)</f>
        <v>Administración  e impartición de los servicios educativos existentes de la Universidad Politécnica del Bicentenario</v>
      </c>
      <c r="H19" s="17">
        <v>1130</v>
      </c>
      <c r="I19" s="15" t="str">
        <f>VLOOKUP(H19,[2]partidas!$A$1:$B$274,2)</f>
        <v>Sueldos base al personal permanente</v>
      </c>
      <c r="J19" s="18">
        <v>660346.79999999981</v>
      </c>
      <c r="K19" s="18">
        <v>66034.679999999993</v>
      </c>
      <c r="L19" s="18">
        <v>66034.679999999993</v>
      </c>
      <c r="M19" s="19">
        <v>66034.679999999993</v>
      </c>
      <c r="N19" s="19">
        <v>66034.679999999993</v>
      </c>
      <c r="O19" s="19">
        <v>66034.679999999993</v>
      </c>
      <c r="P19" s="19">
        <v>66034.679999999993</v>
      </c>
      <c r="Q19" s="19">
        <v>66034.679999999993</v>
      </c>
      <c r="R19" s="19">
        <v>66034.679999999993</v>
      </c>
      <c r="S19" s="19">
        <v>66034.679999999993</v>
      </c>
      <c r="T19" s="19">
        <v>0</v>
      </c>
      <c r="U19" s="19">
        <v>0</v>
      </c>
      <c r="V19" s="19">
        <v>66034.679999999993</v>
      </c>
      <c r="W19" s="20" t="s">
        <v>399</v>
      </c>
      <c r="X19" s="32"/>
      <c r="Y19" s="33"/>
      <c r="Z19"/>
    </row>
    <row r="20" spans="1:26" s="7" customFormat="1" ht="45" hidden="1" x14ac:dyDescent="0.25">
      <c r="A20" s="14" t="s">
        <v>99</v>
      </c>
      <c r="B20" s="15">
        <v>1122010000</v>
      </c>
      <c r="C20" s="16" t="s">
        <v>31</v>
      </c>
      <c r="D20" s="16" t="s">
        <v>32</v>
      </c>
      <c r="E20" s="28" t="s">
        <v>386</v>
      </c>
      <c r="F20" s="28">
        <v>4</v>
      </c>
      <c r="G20" s="16" t="str">
        <f>VLOOKUP(D20,'[2]DATOS PRESUP'!$A$15:$C$33,3)</f>
        <v>Administración  e impartición de los servicios educativos existentes de la Universidad Politécnica del Bicentenario</v>
      </c>
      <c r="H20" s="17">
        <v>1130</v>
      </c>
      <c r="I20" s="15" t="str">
        <f>VLOOKUP(H20,[2]partidas!$A$1:$B$274,2)</f>
        <v>Sueldos base al personal permanente</v>
      </c>
      <c r="J20" s="18">
        <v>66034.679999999993</v>
      </c>
      <c r="K20" s="18">
        <v>0</v>
      </c>
      <c r="L20" s="18">
        <v>0</v>
      </c>
      <c r="M20" s="19">
        <v>0</v>
      </c>
      <c r="N20" s="19">
        <v>0</v>
      </c>
      <c r="O20" s="19">
        <v>0</v>
      </c>
      <c r="P20" s="19">
        <v>0</v>
      </c>
      <c r="Q20" s="19">
        <v>0</v>
      </c>
      <c r="R20" s="19">
        <v>0</v>
      </c>
      <c r="S20" s="19">
        <v>0</v>
      </c>
      <c r="T20" s="19">
        <v>0</v>
      </c>
      <c r="U20" s="19">
        <v>66034.679999999993</v>
      </c>
      <c r="V20" s="19">
        <v>0</v>
      </c>
      <c r="W20" s="20" t="s">
        <v>399</v>
      </c>
      <c r="X20" s="32"/>
      <c r="Y20" s="33"/>
      <c r="Z20"/>
    </row>
    <row r="21" spans="1:26" s="7" customFormat="1" ht="45" hidden="1" x14ac:dyDescent="0.25">
      <c r="A21" s="14" t="s">
        <v>99</v>
      </c>
      <c r="B21" s="15">
        <v>1422730001</v>
      </c>
      <c r="C21" s="16" t="s">
        <v>31</v>
      </c>
      <c r="D21" s="16" t="s">
        <v>32</v>
      </c>
      <c r="E21" s="28" t="s">
        <v>386</v>
      </c>
      <c r="F21" s="28">
        <v>4</v>
      </c>
      <c r="G21" s="16" t="str">
        <f>VLOOKUP(D21,'[2]DATOS PRESUP'!$A$15:$C$33,3)</f>
        <v>Administración  e impartición de los servicios educativos existentes de la Universidad Politécnica del Bicentenario</v>
      </c>
      <c r="H21" s="17">
        <v>1130</v>
      </c>
      <c r="I21" s="15" t="str">
        <f>VLOOKUP(H21,[2]partidas!$A$1:$B$274,2)</f>
        <v>Sueldos base al personal permanente</v>
      </c>
      <c r="J21" s="18">
        <v>66034.679999999993</v>
      </c>
      <c r="K21" s="18">
        <v>0</v>
      </c>
      <c r="L21" s="18">
        <v>0</v>
      </c>
      <c r="M21" s="19">
        <v>0</v>
      </c>
      <c r="N21" s="19">
        <v>0</v>
      </c>
      <c r="O21" s="19">
        <v>0</v>
      </c>
      <c r="P21" s="19">
        <v>0</v>
      </c>
      <c r="Q21" s="19">
        <v>0</v>
      </c>
      <c r="R21" s="19">
        <v>0</v>
      </c>
      <c r="S21" s="19">
        <v>0</v>
      </c>
      <c r="T21" s="19">
        <v>66034.679999999993</v>
      </c>
      <c r="U21" s="19">
        <v>0</v>
      </c>
      <c r="V21" s="19">
        <v>0</v>
      </c>
      <c r="W21" s="20" t="s">
        <v>399</v>
      </c>
      <c r="X21" s="32"/>
      <c r="Y21" s="33"/>
      <c r="Z21"/>
    </row>
    <row r="22" spans="1:26" s="7" customFormat="1" ht="45" hidden="1" x14ac:dyDescent="0.25">
      <c r="A22" s="14" t="s">
        <v>81</v>
      </c>
      <c r="B22" s="15">
        <v>1522010000</v>
      </c>
      <c r="C22" s="16" t="s">
        <v>31</v>
      </c>
      <c r="D22" s="16" t="s">
        <v>32</v>
      </c>
      <c r="E22" s="28" t="s">
        <v>386</v>
      </c>
      <c r="F22" s="28" t="s">
        <v>405</v>
      </c>
      <c r="G22" s="16" t="str">
        <f>VLOOKUP(D22,'[2]DATOS PRESUP'!$A$15:$C$33,3)</f>
        <v>Administración  e impartición de los servicios educativos existentes de la Universidad Politécnica del Bicentenario</v>
      </c>
      <c r="H22" s="17">
        <v>1130</v>
      </c>
      <c r="I22" s="15" t="str">
        <f>VLOOKUP(H22,[2]partidas!$A$1:$B$274,2)</f>
        <v>Sueldos base al personal permanente</v>
      </c>
      <c r="J22" s="18">
        <v>182571.65</v>
      </c>
      <c r="K22" s="18">
        <v>20022.09</v>
      </c>
      <c r="L22" s="18">
        <v>20022.09</v>
      </c>
      <c r="M22" s="19">
        <v>20022.09</v>
      </c>
      <c r="N22" s="19">
        <v>20022.09</v>
      </c>
      <c r="O22" s="19">
        <v>20022.09</v>
      </c>
      <c r="P22" s="19">
        <v>20022.09</v>
      </c>
      <c r="Q22" s="19">
        <v>20022.09</v>
      </c>
      <c r="R22" s="19">
        <v>20022.09</v>
      </c>
      <c r="S22" s="19">
        <v>20022.09</v>
      </c>
      <c r="T22" s="19">
        <v>0</v>
      </c>
      <c r="U22" s="19">
        <v>0</v>
      </c>
      <c r="V22" s="19">
        <v>2372.84</v>
      </c>
      <c r="W22" s="20" t="s">
        <v>399</v>
      </c>
      <c r="X22" s="32"/>
      <c r="Y22" s="33"/>
      <c r="Z22"/>
    </row>
    <row r="23" spans="1:26" s="7" customFormat="1" ht="45" hidden="1" x14ac:dyDescent="0.25">
      <c r="A23" s="14" t="s">
        <v>81</v>
      </c>
      <c r="B23" s="15">
        <v>1122010000</v>
      </c>
      <c r="C23" s="16" t="s">
        <v>31</v>
      </c>
      <c r="D23" s="16" t="s">
        <v>32</v>
      </c>
      <c r="E23" s="28" t="s">
        <v>386</v>
      </c>
      <c r="F23" s="28" t="s">
        <v>405</v>
      </c>
      <c r="G23" s="16" t="str">
        <f>VLOOKUP(D23,'[2]DATOS PRESUP'!$A$15:$C$33,3)</f>
        <v>Administración  e impartición de los servicios educativos existentes de la Universidad Politécnica del Bicentenario</v>
      </c>
      <c r="H23" s="17">
        <v>1130</v>
      </c>
      <c r="I23" s="15" t="str">
        <f>VLOOKUP(H23,[2]partidas!$A$1:$B$274,2)</f>
        <v>Sueldos base al personal permanente</v>
      </c>
      <c r="J23" s="18">
        <v>20022.09</v>
      </c>
      <c r="K23" s="18">
        <v>0</v>
      </c>
      <c r="L23" s="18">
        <v>0</v>
      </c>
      <c r="M23" s="19">
        <v>0</v>
      </c>
      <c r="N23" s="19">
        <v>0</v>
      </c>
      <c r="O23" s="19">
        <v>0</v>
      </c>
      <c r="P23" s="19">
        <v>0</v>
      </c>
      <c r="Q23" s="19">
        <v>0</v>
      </c>
      <c r="R23" s="19">
        <v>0</v>
      </c>
      <c r="S23" s="19">
        <v>0</v>
      </c>
      <c r="T23" s="19">
        <v>0</v>
      </c>
      <c r="U23" s="19">
        <v>20022.09</v>
      </c>
      <c r="V23" s="19">
        <v>0</v>
      </c>
      <c r="W23" s="20" t="s">
        <v>399</v>
      </c>
      <c r="X23" s="32"/>
      <c r="Y23" s="33"/>
      <c r="Z23"/>
    </row>
    <row r="24" spans="1:26" s="7" customFormat="1" ht="45" hidden="1" x14ac:dyDescent="0.25">
      <c r="A24" s="14" t="s">
        <v>81</v>
      </c>
      <c r="B24" s="15">
        <v>1422730001</v>
      </c>
      <c r="C24" s="16" t="s">
        <v>31</v>
      </c>
      <c r="D24" s="16" t="s">
        <v>32</v>
      </c>
      <c r="E24" s="28" t="s">
        <v>386</v>
      </c>
      <c r="F24" s="28" t="s">
        <v>405</v>
      </c>
      <c r="G24" s="16" t="str">
        <f>VLOOKUP(D24,'[2]DATOS PRESUP'!$A$15:$C$33,3)</f>
        <v>Administración  e impartición de los servicios educativos existentes de la Universidad Politécnica del Bicentenario</v>
      </c>
      <c r="H24" s="17">
        <v>1130</v>
      </c>
      <c r="I24" s="15" t="str">
        <f>VLOOKUP(H24,[2]partidas!$A$1:$B$274,2)</f>
        <v>Sueldos base al personal permanente</v>
      </c>
      <c r="J24" s="18">
        <v>37671.339999999997</v>
      </c>
      <c r="K24" s="18">
        <v>0</v>
      </c>
      <c r="L24" s="18">
        <v>0</v>
      </c>
      <c r="M24" s="19">
        <v>0</v>
      </c>
      <c r="N24" s="19">
        <v>0</v>
      </c>
      <c r="O24" s="19">
        <v>0</v>
      </c>
      <c r="P24" s="19">
        <v>0</v>
      </c>
      <c r="Q24" s="19">
        <v>0</v>
      </c>
      <c r="R24" s="19">
        <v>0</v>
      </c>
      <c r="S24" s="19">
        <v>0</v>
      </c>
      <c r="T24" s="19">
        <v>37671.339999999997</v>
      </c>
      <c r="U24" s="19">
        <v>0</v>
      </c>
      <c r="V24" s="19">
        <v>0</v>
      </c>
      <c r="W24" s="20" t="s">
        <v>399</v>
      </c>
      <c r="X24" s="32"/>
      <c r="Y24" s="33"/>
      <c r="Z24"/>
    </row>
    <row r="25" spans="1:26" s="7" customFormat="1" ht="45" hidden="1" x14ac:dyDescent="0.25">
      <c r="A25" s="14" t="s">
        <v>104</v>
      </c>
      <c r="B25" s="15">
        <v>1522010000</v>
      </c>
      <c r="C25" s="16" t="s">
        <v>31</v>
      </c>
      <c r="D25" s="16" t="s">
        <v>32</v>
      </c>
      <c r="E25" s="28" t="s">
        <v>386</v>
      </c>
      <c r="F25" s="28" t="s">
        <v>406</v>
      </c>
      <c r="G25" s="16" t="str">
        <f>VLOOKUP(D25,'[2]DATOS PRESUP'!$A$15:$C$33,3)</f>
        <v>Administración  e impartición de los servicios educativos existentes de la Universidad Politécnica del Bicentenario</v>
      </c>
      <c r="H25" s="17">
        <v>1130</v>
      </c>
      <c r="I25" s="15" t="str">
        <f>VLOOKUP(H25,[2]partidas!$A$1:$B$274,2)</f>
        <v>Sueldos base al personal permanente</v>
      </c>
      <c r="J25" s="18">
        <v>2119893.7000000007</v>
      </c>
      <c r="K25" s="18">
        <v>211989.37</v>
      </c>
      <c r="L25" s="18">
        <v>211989.37</v>
      </c>
      <c r="M25" s="19">
        <v>211989.37</v>
      </c>
      <c r="N25" s="19">
        <v>211989.37</v>
      </c>
      <c r="O25" s="19">
        <v>211989.37</v>
      </c>
      <c r="P25" s="19">
        <v>211989.37</v>
      </c>
      <c r="Q25" s="19">
        <v>211989.37</v>
      </c>
      <c r="R25" s="19">
        <v>211989.37</v>
      </c>
      <c r="S25" s="19">
        <v>211989.37</v>
      </c>
      <c r="T25" s="19">
        <v>0</v>
      </c>
      <c r="U25" s="19">
        <v>0</v>
      </c>
      <c r="V25" s="19">
        <v>211989.37</v>
      </c>
      <c r="W25" s="20" t="s">
        <v>399</v>
      </c>
      <c r="X25" s="32"/>
      <c r="Y25" s="33"/>
      <c r="Z25"/>
    </row>
    <row r="26" spans="1:26" s="7" customFormat="1" ht="45" hidden="1" x14ac:dyDescent="0.25">
      <c r="A26" s="14" t="s">
        <v>104</v>
      </c>
      <c r="B26" s="15">
        <v>1422730001</v>
      </c>
      <c r="C26" s="16" t="s">
        <v>31</v>
      </c>
      <c r="D26" s="16" t="s">
        <v>32</v>
      </c>
      <c r="E26" s="28" t="s">
        <v>386</v>
      </c>
      <c r="F26" s="28" t="s">
        <v>406</v>
      </c>
      <c r="G26" s="16" t="str">
        <f>VLOOKUP(D26,'[2]DATOS PRESUP'!$A$15:$C$33,3)</f>
        <v>Administración  e impartición de los servicios educativos existentes de la Universidad Politécnica del Bicentenario</v>
      </c>
      <c r="H26" s="17">
        <v>1130</v>
      </c>
      <c r="I26" s="15" t="str">
        <f>VLOOKUP(H26,[2]partidas!$A$1:$B$274,2)</f>
        <v>Sueldos base al personal permanente</v>
      </c>
      <c r="J26" s="18">
        <v>211989.37</v>
      </c>
      <c r="K26" s="18">
        <v>0</v>
      </c>
      <c r="L26" s="18">
        <v>0</v>
      </c>
      <c r="M26" s="19">
        <v>0</v>
      </c>
      <c r="N26" s="19">
        <v>0</v>
      </c>
      <c r="O26" s="19">
        <v>0</v>
      </c>
      <c r="P26" s="19">
        <v>0</v>
      </c>
      <c r="Q26" s="19">
        <v>0</v>
      </c>
      <c r="R26" s="19">
        <v>0</v>
      </c>
      <c r="S26" s="19">
        <v>0</v>
      </c>
      <c r="T26" s="19">
        <v>211989.37</v>
      </c>
      <c r="U26" s="19">
        <v>0</v>
      </c>
      <c r="V26" s="19">
        <v>0</v>
      </c>
      <c r="W26" s="20" t="s">
        <v>399</v>
      </c>
      <c r="X26" s="32"/>
      <c r="Y26" s="33"/>
      <c r="Z26"/>
    </row>
    <row r="27" spans="1:26" s="7" customFormat="1" ht="45" hidden="1" x14ac:dyDescent="0.25">
      <c r="A27" s="14" t="s">
        <v>104</v>
      </c>
      <c r="B27" s="15">
        <v>1122010000</v>
      </c>
      <c r="C27" s="16" t="s">
        <v>31</v>
      </c>
      <c r="D27" s="16" t="s">
        <v>32</v>
      </c>
      <c r="E27" s="28" t="s">
        <v>386</v>
      </c>
      <c r="F27" s="28">
        <v>9</v>
      </c>
      <c r="G27" s="16" t="str">
        <f>VLOOKUP(D27,'[2]DATOS PRESUP'!$A$15:$C$33,3)</f>
        <v>Administración  e impartición de los servicios educativos existentes de la Universidad Politécnica del Bicentenario</v>
      </c>
      <c r="H27" s="17">
        <v>1130</v>
      </c>
      <c r="I27" s="15" t="str">
        <f>VLOOKUP(H27,[2]partidas!$A$1:$B$274,2)</f>
        <v>Sueldos base al personal permanente</v>
      </c>
      <c r="J27" s="18">
        <v>211989.37</v>
      </c>
      <c r="K27" s="18">
        <v>0</v>
      </c>
      <c r="L27" s="18">
        <v>0</v>
      </c>
      <c r="M27" s="19">
        <v>0</v>
      </c>
      <c r="N27" s="19">
        <v>0</v>
      </c>
      <c r="O27" s="19">
        <v>0</v>
      </c>
      <c r="P27" s="19">
        <v>0</v>
      </c>
      <c r="Q27" s="19">
        <v>0</v>
      </c>
      <c r="R27" s="19">
        <v>0</v>
      </c>
      <c r="S27" s="19">
        <v>0</v>
      </c>
      <c r="T27" s="19">
        <v>0</v>
      </c>
      <c r="U27" s="19">
        <v>211989.37</v>
      </c>
      <c r="V27" s="19">
        <v>0</v>
      </c>
      <c r="W27" s="20" t="s">
        <v>399</v>
      </c>
      <c r="X27" s="32"/>
      <c r="Y27" s="33"/>
      <c r="Z27"/>
    </row>
    <row r="28" spans="1:26" s="7" customFormat="1" ht="45" hidden="1" x14ac:dyDescent="0.25">
      <c r="A28" s="14" t="s">
        <v>118</v>
      </c>
      <c r="B28" s="15">
        <v>1522010000</v>
      </c>
      <c r="C28" s="16" t="s">
        <v>31</v>
      </c>
      <c r="D28" s="16" t="s">
        <v>32</v>
      </c>
      <c r="E28" s="28" t="s">
        <v>386</v>
      </c>
      <c r="F28" s="28" t="s">
        <v>407</v>
      </c>
      <c r="G28" s="16" t="str">
        <f>VLOOKUP(D28,'[2]DATOS PRESUP'!$A$15:$C$33,3)</f>
        <v>Administración  e impartición de los servicios educativos existentes de la Universidad Politécnica del Bicentenario</v>
      </c>
      <c r="H28" s="17">
        <v>1130</v>
      </c>
      <c r="I28" s="15" t="str">
        <f>VLOOKUP(H28,[2]partidas!$A$1:$B$274,2)</f>
        <v>Sueldos base al personal permanente</v>
      </c>
      <c r="J28" s="18">
        <v>1020589.09</v>
      </c>
      <c r="K28" s="18">
        <v>103047.94</v>
      </c>
      <c r="L28" s="18">
        <v>103047.94</v>
      </c>
      <c r="M28" s="19">
        <v>103047.94</v>
      </c>
      <c r="N28" s="19">
        <v>103047.94</v>
      </c>
      <c r="O28" s="19">
        <v>103047.94</v>
      </c>
      <c r="P28" s="19">
        <v>103047.94</v>
      </c>
      <c r="Q28" s="19">
        <v>103047.94</v>
      </c>
      <c r="R28" s="19">
        <v>103047.94</v>
      </c>
      <c r="S28" s="19">
        <v>103047.94</v>
      </c>
      <c r="T28" s="19">
        <v>0</v>
      </c>
      <c r="U28" s="19">
        <v>0</v>
      </c>
      <c r="V28" s="19">
        <v>93157.63</v>
      </c>
      <c r="W28" s="20" t="s">
        <v>399</v>
      </c>
      <c r="X28" s="32"/>
      <c r="Y28" s="33"/>
      <c r="Z28"/>
    </row>
    <row r="29" spans="1:26" s="7" customFormat="1" ht="45" hidden="1" x14ac:dyDescent="0.25">
      <c r="A29" s="14" t="s">
        <v>118</v>
      </c>
      <c r="B29" s="15">
        <v>1422730001</v>
      </c>
      <c r="C29" s="16" t="s">
        <v>31</v>
      </c>
      <c r="D29" s="16" t="s">
        <v>32</v>
      </c>
      <c r="E29" s="28" t="s">
        <v>386</v>
      </c>
      <c r="F29" s="28">
        <v>10</v>
      </c>
      <c r="G29" s="16" t="str">
        <f>VLOOKUP(D29,'[2]DATOS PRESUP'!$A$15:$C$33,3)</f>
        <v>Administración  e impartición de los servicios educativos existentes de la Universidad Politécnica del Bicentenario</v>
      </c>
      <c r="H29" s="17">
        <v>1130</v>
      </c>
      <c r="I29" s="15" t="str">
        <f>VLOOKUP(H29,[2]partidas!$A$1:$B$274,2)</f>
        <v>Sueldos base al personal permanente</v>
      </c>
      <c r="J29" s="18">
        <v>103047.94</v>
      </c>
      <c r="K29" s="18">
        <v>0</v>
      </c>
      <c r="L29" s="18">
        <v>0</v>
      </c>
      <c r="M29" s="19">
        <v>0</v>
      </c>
      <c r="N29" s="19">
        <v>0</v>
      </c>
      <c r="O29" s="19">
        <v>0</v>
      </c>
      <c r="P29" s="19">
        <v>0</v>
      </c>
      <c r="Q29" s="19">
        <v>0</v>
      </c>
      <c r="R29" s="19">
        <v>0</v>
      </c>
      <c r="S29" s="19">
        <v>0</v>
      </c>
      <c r="T29" s="19">
        <v>103047.94</v>
      </c>
      <c r="U29" s="19">
        <v>0</v>
      </c>
      <c r="V29" s="19">
        <v>0</v>
      </c>
      <c r="W29" s="20" t="s">
        <v>399</v>
      </c>
      <c r="X29" s="32"/>
      <c r="Y29" s="33"/>
      <c r="Z29"/>
    </row>
    <row r="30" spans="1:26" s="7" customFormat="1" ht="45" hidden="1" x14ac:dyDescent="0.25">
      <c r="A30" s="14" t="s">
        <v>118</v>
      </c>
      <c r="B30" s="15">
        <v>1122010000</v>
      </c>
      <c r="C30" s="16" t="s">
        <v>31</v>
      </c>
      <c r="D30" s="16" t="s">
        <v>32</v>
      </c>
      <c r="E30" s="28" t="s">
        <v>386</v>
      </c>
      <c r="F30" s="28" t="s">
        <v>407</v>
      </c>
      <c r="G30" s="16" t="str">
        <f>VLOOKUP(D30,'[2]DATOS PRESUP'!$A$15:$C$33,3)</f>
        <v>Administración  e impartición de los servicios educativos existentes de la Universidad Politécnica del Bicentenario</v>
      </c>
      <c r="H30" s="17">
        <v>1130</v>
      </c>
      <c r="I30" s="15" t="str">
        <f>VLOOKUP(H30,[2]partidas!$A$1:$B$274,2)</f>
        <v>Sueldos base al personal permanente</v>
      </c>
      <c r="J30" s="18">
        <v>112938.25</v>
      </c>
      <c r="K30" s="18">
        <v>0</v>
      </c>
      <c r="L30" s="18">
        <v>0</v>
      </c>
      <c r="M30" s="19">
        <v>0</v>
      </c>
      <c r="N30" s="19">
        <v>0</v>
      </c>
      <c r="O30" s="19">
        <v>0</v>
      </c>
      <c r="P30" s="19">
        <v>0</v>
      </c>
      <c r="Q30" s="19">
        <v>0</v>
      </c>
      <c r="R30" s="19">
        <v>0</v>
      </c>
      <c r="S30" s="19">
        <v>0</v>
      </c>
      <c r="T30" s="19">
        <v>0</v>
      </c>
      <c r="U30" s="19">
        <v>112938.25</v>
      </c>
      <c r="V30" s="19">
        <v>0</v>
      </c>
      <c r="W30" s="20" t="s">
        <v>399</v>
      </c>
      <c r="X30" s="32"/>
      <c r="Y30" s="33"/>
      <c r="Z30"/>
    </row>
    <row r="31" spans="1:26" s="7" customFormat="1" ht="45" hidden="1" x14ac:dyDescent="0.25">
      <c r="A31" s="14" t="s">
        <v>110</v>
      </c>
      <c r="B31" s="15">
        <v>1522010000</v>
      </c>
      <c r="C31" s="16" t="s">
        <v>31</v>
      </c>
      <c r="D31" s="16" t="s">
        <v>32</v>
      </c>
      <c r="E31" s="28" t="s">
        <v>386</v>
      </c>
      <c r="F31" s="28" t="s">
        <v>408</v>
      </c>
      <c r="G31" s="16" t="str">
        <f>VLOOKUP(D31,'[2]DATOS PRESUP'!$A$15:$C$33,3)</f>
        <v>Administración  e impartición de los servicios educativos existentes de la Universidad Politécnica del Bicentenario</v>
      </c>
      <c r="H31" s="17">
        <v>1130</v>
      </c>
      <c r="I31" s="15" t="str">
        <f>VLOOKUP(H31,[2]partidas!$A$1:$B$274,2)</f>
        <v>Sueldos base al personal permanente</v>
      </c>
      <c r="J31" s="18">
        <v>441240.84</v>
      </c>
      <c r="K31" s="18">
        <v>49026.76</v>
      </c>
      <c r="L31" s="18">
        <v>49026.76</v>
      </c>
      <c r="M31" s="19">
        <v>49026.76</v>
      </c>
      <c r="N31" s="19">
        <v>49026.76</v>
      </c>
      <c r="O31" s="19">
        <v>49026.76</v>
      </c>
      <c r="P31" s="19">
        <v>49026.76</v>
      </c>
      <c r="Q31" s="19">
        <v>49026.76</v>
      </c>
      <c r="R31" s="19">
        <v>49026.76</v>
      </c>
      <c r="S31" s="19">
        <v>49026.76</v>
      </c>
      <c r="T31" s="19">
        <v>0</v>
      </c>
      <c r="U31" s="19">
        <v>0</v>
      </c>
      <c r="V31" s="19">
        <v>0</v>
      </c>
      <c r="W31" s="20" t="s">
        <v>399</v>
      </c>
      <c r="X31" s="32"/>
      <c r="Y31" s="33"/>
      <c r="Z31"/>
    </row>
    <row r="32" spans="1:26" s="7" customFormat="1" ht="45" hidden="1" x14ac:dyDescent="0.25">
      <c r="A32" s="14" t="s">
        <v>110</v>
      </c>
      <c r="B32" s="15">
        <v>1422730001</v>
      </c>
      <c r="C32" s="16" t="s">
        <v>31</v>
      </c>
      <c r="D32" s="16" t="s">
        <v>32</v>
      </c>
      <c r="E32" s="28" t="s">
        <v>386</v>
      </c>
      <c r="F32" s="28" t="s">
        <v>408</v>
      </c>
      <c r="G32" s="16" t="str">
        <f>VLOOKUP(D32,'[2]DATOS PRESUP'!$A$15:$C$33,3)</f>
        <v>Administración  e impartición de los servicios educativos existentes de la Universidad Politécnica del Bicentenario</v>
      </c>
      <c r="H32" s="17">
        <v>1130</v>
      </c>
      <c r="I32" s="15" t="str">
        <f>VLOOKUP(H32,[2]partidas!$A$1:$B$274,2)</f>
        <v>Sueldos base al personal permanente</v>
      </c>
      <c r="J32" s="18">
        <v>49026.76</v>
      </c>
      <c r="K32" s="18">
        <v>0</v>
      </c>
      <c r="L32" s="18">
        <v>0</v>
      </c>
      <c r="M32" s="19">
        <v>0</v>
      </c>
      <c r="N32" s="19">
        <v>0</v>
      </c>
      <c r="O32" s="19">
        <v>0</v>
      </c>
      <c r="P32" s="19">
        <v>0</v>
      </c>
      <c r="Q32" s="19">
        <v>0</v>
      </c>
      <c r="R32" s="19">
        <v>0</v>
      </c>
      <c r="S32" s="19">
        <v>0</v>
      </c>
      <c r="T32" s="19">
        <v>49026.76</v>
      </c>
      <c r="U32" s="19">
        <v>0</v>
      </c>
      <c r="V32" s="19">
        <v>0</v>
      </c>
      <c r="W32" s="20" t="s">
        <v>399</v>
      </c>
      <c r="X32" s="32"/>
      <c r="Y32" s="33"/>
      <c r="Z32"/>
    </row>
    <row r="33" spans="1:26" s="7" customFormat="1" ht="45" hidden="1" x14ac:dyDescent="0.25">
      <c r="A33" s="14" t="s">
        <v>110</v>
      </c>
      <c r="B33" s="15">
        <v>1122010000</v>
      </c>
      <c r="C33" s="16" t="s">
        <v>31</v>
      </c>
      <c r="D33" s="16" t="s">
        <v>32</v>
      </c>
      <c r="E33" s="28" t="s">
        <v>386</v>
      </c>
      <c r="F33" s="28" t="s">
        <v>408</v>
      </c>
      <c r="G33" s="16" t="str">
        <f>VLOOKUP(D33,'[2]DATOS PRESUP'!$A$15:$C$33,3)</f>
        <v>Administración  e impartición de los servicios educativos existentes de la Universidad Politécnica del Bicentenario</v>
      </c>
      <c r="H33" s="17">
        <v>1130</v>
      </c>
      <c r="I33" s="15" t="str">
        <f>VLOOKUP(H33,[2]partidas!$A$1:$B$274,2)</f>
        <v>Sueldos base al personal permanente</v>
      </c>
      <c r="J33" s="18">
        <v>98053.53</v>
      </c>
      <c r="K33" s="18">
        <v>0</v>
      </c>
      <c r="L33" s="18">
        <v>0</v>
      </c>
      <c r="M33" s="19">
        <v>0</v>
      </c>
      <c r="N33" s="19">
        <v>0</v>
      </c>
      <c r="O33" s="19">
        <v>0</v>
      </c>
      <c r="P33" s="19">
        <v>0</v>
      </c>
      <c r="Q33" s="19">
        <v>0</v>
      </c>
      <c r="R33" s="19">
        <v>0</v>
      </c>
      <c r="S33" s="19">
        <v>0</v>
      </c>
      <c r="T33" s="19">
        <v>0</v>
      </c>
      <c r="U33" s="19">
        <v>98053.53</v>
      </c>
      <c r="V33" s="19">
        <v>0</v>
      </c>
      <c r="W33" s="20" t="s">
        <v>399</v>
      </c>
      <c r="X33" s="32"/>
      <c r="Y33" s="33"/>
      <c r="Z33"/>
    </row>
    <row r="34" spans="1:26" s="7" customFormat="1" ht="45" hidden="1" x14ac:dyDescent="0.25">
      <c r="A34" s="14" t="s">
        <v>120</v>
      </c>
      <c r="B34" s="15">
        <v>1522010000</v>
      </c>
      <c r="C34" s="16" t="s">
        <v>31</v>
      </c>
      <c r="D34" s="16" t="s">
        <v>32</v>
      </c>
      <c r="E34" s="28" t="s">
        <v>386</v>
      </c>
      <c r="F34" s="28" t="s">
        <v>409</v>
      </c>
      <c r="G34" s="16" t="str">
        <f>VLOOKUP(D34,'[2]DATOS PRESUP'!$A$15:$C$33,3)</f>
        <v>Administración  e impartición de los servicios educativos existentes de la Universidad Politécnica del Bicentenario</v>
      </c>
      <c r="H34" s="17">
        <v>1130</v>
      </c>
      <c r="I34" s="15" t="str">
        <f>VLOOKUP(H34,[2]partidas!$A$1:$B$274,2)</f>
        <v>Sueldos base al personal permanente</v>
      </c>
      <c r="J34" s="18">
        <v>1260550.7099999997</v>
      </c>
      <c r="K34" s="18">
        <v>140061.19</v>
      </c>
      <c r="L34" s="18">
        <v>140061.19</v>
      </c>
      <c r="M34" s="19">
        <v>140061.19</v>
      </c>
      <c r="N34" s="19">
        <v>140061.19</v>
      </c>
      <c r="O34" s="19">
        <v>140061.19</v>
      </c>
      <c r="P34" s="19">
        <v>140061.19</v>
      </c>
      <c r="Q34" s="19">
        <v>140061.19</v>
      </c>
      <c r="R34" s="19">
        <v>140061.19</v>
      </c>
      <c r="S34" s="19">
        <v>140061.19</v>
      </c>
      <c r="T34" s="19">
        <v>0</v>
      </c>
      <c r="U34" s="19">
        <v>0</v>
      </c>
      <c r="V34" s="19">
        <v>0</v>
      </c>
      <c r="W34" s="20" t="s">
        <v>399</v>
      </c>
      <c r="X34" s="32"/>
      <c r="Y34" s="33"/>
      <c r="Z34"/>
    </row>
    <row r="35" spans="1:26" s="7" customFormat="1" ht="45" hidden="1" x14ac:dyDescent="0.25">
      <c r="A35" s="14" t="s">
        <v>120</v>
      </c>
      <c r="B35" s="15">
        <v>1422730001</v>
      </c>
      <c r="C35" s="16" t="s">
        <v>31</v>
      </c>
      <c r="D35" s="16" t="s">
        <v>32</v>
      </c>
      <c r="E35" s="28" t="s">
        <v>386</v>
      </c>
      <c r="F35" s="28" t="s">
        <v>409</v>
      </c>
      <c r="G35" s="16" t="str">
        <f>VLOOKUP(D35,'[2]DATOS PRESUP'!$A$15:$C$33,3)</f>
        <v>Administración  e impartición de los servicios educativos existentes de la Universidad Politécnica del Bicentenario</v>
      </c>
      <c r="H35" s="17">
        <v>1130</v>
      </c>
      <c r="I35" s="15" t="str">
        <f>VLOOKUP(H35,[2]partidas!$A$1:$B$274,2)</f>
        <v>Sueldos base al personal permanente</v>
      </c>
      <c r="J35" s="18">
        <v>140061.19</v>
      </c>
      <c r="K35" s="18">
        <v>0</v>
      </c>
      <c r="L35" s="18">
        <v>0</v>
      </c>
      <c r="M35" s="19">
        <v>0</v>
      </c>
      <c r="N35" s="19">
        <v>0</v>
      </c>
      <c r="O35" s="19">
        <v>0</v>
      </c>
      <c r="P35" s="19">
        <v>0</v>
      </c>
      <c r="Q35" s="19">
        <v>0</v>
      </c>
      <c r="R35" s="19">
        <v>0</v>
      </c>
      <c r="S35" s="19">
        <v>0</v>
      </c>
      <c r="T35" s="19">
        <v>140061.19</v>
      </c>
      <c r="U35" s="19">
        <v>0</v>
      </c>
      <c r="V35" s="19">
        <v>0</v>
      </c>
      <c r="W35" s="20" t="s">
        <v>399</v>
      </c>
      <c r="X35" s="32"/>
      <c r="Y35" s="33"/>
      <c r="Z35"/>
    </row>
    <row r="36" spans="1:26" s="7" customFormat="1" ht="45" hidden="1" x14ac:dyDescent="0.25">
      <c r="A36" s="14" t="s">
        <v>120</v>
      </c>
      <c r="B36" s="15">
        <v>1122010000</v>
      </c>
      <c r="C36" s="16" t="s">
        <v>31</v>
      </c>
      <c r="D36" s="16" t="s">
        <v>32</v>
      </c>
      <c r="E36" s="28" t="s">
        <v>386</v>
      </c>
      <c r="F36" s="28" t="s">
        <v>409</v>
      </c>
      <c r="G36" s="16" t="str">
        <f>VLOOKUP(D36,'[2]DATOS PRESUP'!$A$15:$C$33,3)</f>
        <v>Administración  e impartición de los servicios educativos existentes de la Universidad Politécnica del Bicentenario</v>
      </c>
      <c r="H36" s="17">
        <v>1130</v>
      </c>
      <c r="I36" s="15" t="str">
        <f>VLOOKUP(H36,[2]partidas!$A$1:$B$274,2)</f>
        <v>Sueldos base al personal permanente</v>
      </c>
      <c r="J36" s="18">
        <v>280122.38</v>
      </c>
      <c r="K36" s="18">
        <v>0</v>
      </c>
      <c r="L36" s="18">
        <v>0</v>
      </c>
      <c r="M36" s="19">
        <v>0</v>
      </c>
      <c r="N36" s="19">
        <v>0</v>
      </c>
      <c r="O36" s="19">
        <v>0</v>
      </c>
      <c r="P36" s="19">
        <v>0</v>
      </c>
      <c r="Q36" s="19">
        <v>0</v>
      </c>
      <c r="R36" s="19">
        <v>0</v>
      </c>
      <c r="S36" s="19">
        <v>0</v>
      </c>
      <c r="T36" s="19">
        <v>0</v>
      </c>
      <c r="U36" s="19">
        <v>140061.19</v>
      </c>
      <c r="V36" s="19">
        <v>140061.19</v>
      </c>
      <c r="W36" s="20" t="s">
        <v>399</v>
      </c>
      <c r="X36" s="32"/>
      <c r="Y36" s="33"/>
      <c r="Z36"/>
    </row>
    <row r="37" spans="1:26" s="7" customFormat="1" ht="45" hidden="1" x14ac:dyDescent="0.25">
      <c r="A37" s="14" t="s">
        <v>187</v>
      </c>
      <c r="B37" s="15">
        <v>1122010000</v>
      </c>
      <c r="C37" s="16" t="s">
        <v>31</v>
      </c>
      <c r="D37" s="16" t="s">
        <v>32</v>
      </c>
      <c r="E37" s="28" t="s">
        <v>386</v>
      </c>
      <c r="F37" s="28" t="s">
        <v>410</v>
      </c>
      <c r="G37" s="16" t="str">
        <f>VLOOKUP(D37,'[2]DATOS PRESUP'!$A$15:$C$33,3)</f>
        <v>Administración  e impartición de los servicios educativos existentes de la Universidad Politécnica del Bicentenario</v>
      </c>
      <c r="H37" s="17">
        <v>1130</v>
      </c>
      <c r="I37" s="15" t="str">
        <f>VLOOKUP(H37,[2]partidas!$A$1:$B$274,2)</f>
        <v>Sueldos base al personal permanente</v>
      </c>
      <c r="J37" s="18">
        <v>312938.96000000002</v>
      </c>
      <c r="K37" s="18">
        <v>0</v>
      </c>
      <c r="L37" s="18">
        <v>0</v>
      </c>
      <c r="M37" s="19">
        <v>0</v>
      </c>
      <c r="N37" s="19">
        <v>0</v>
      </c>
      <c r="O37" s="19">
        <v>0</v>
      </c>
      <c r="P37" s="19">
        <v>0</v>
      </c>
      <c r="Q37" s="19">
        <v>0</v>
      </c>
      <c r="R37" s="19">
        <v>0</v>
      </c>
      <c r="S37" s="19">
        <v>0</v>
      </c>
      <c r="T37" s="19">
        <v>0</v>
      </c>
      <c r="U37" s="19">
        <v>156469.48000000001</v>
      </c>
      <c r="V37" s="19">
        <v>156469.48000000001</v>
      </c>
      <c r="W37" s="20" t="s">
        <v>399</v>
      </c>
      <c r="X37" s="32"/>
      <c r="Y37" s="33"/>
      <c r="Z37"/>
    </row>
    <row r="38" spans="1:26" s="7" customFormat="1" ht="45" hidden="1" x14ac:dyDescent="0.25">
      <c r="A38" s="14" t="s">
        <v>187</v>
      </c>
      <c r="B38" s="15">
        <v>1422730001</v>
      </c>
      <c r="C38" s="16" t="s">
        <v>31</v>
      </c>
      <c r="D38" s="16" t="s">
        <v>32</v>
      </c>
      <c r="E38" s="28" t="s">
        <v>386</v>
      </c>
      <c r="F38" s="28" t="s">
        <v>410</v>
      </c>
      <c r="G38" s="16" t="str">
        <f>VLOOKUP(D38,'[2]DATOS PRESUP'!$A$15:$C$33,3)</f>
        <v>Administración  e impartición de los servicios educativos existentes de la Universidad Politécnica del Bicentenario</v>
      </c>
      <c r="H38" s="17">
        <v>1130</v>
      </c>
      <c r="I38" s="15" t="str">
        <f>VLOOKUP(H38,[2]partidas!$A$1:$B$274,2)</f>
        <v>Sueldos base al personal permanente</v>
      </c>
      <c r="J38" s="18">
        <v>156469.48000000001</v>
      </c>
      <c r="K38" s="18">
        <v>0</v>
      </c>
      <c r="L38" s="18">
        <v>0</v>
      </c>
      <c r="M38" s="19">
        <v>0</v>
      </c>
      <c r="N38" s="19">
        <v>0</v>
      </c>
      <c r="O38" s="19">
        <v>0</v>
      </c>
      <c r="P38" s="19">
        <v>0</v>
      </c>
      <c r="Q38" s="19">
        <v>0</v>
      </c>
      <c r="R38" s="19">
        <v>0</v>
      </c>
      <c r="S38" s="19">
        <v>0</v>
      </c>
      <c r="T38" s="19">
        <v>156469.48000000001</v>
      </c>
      <c r="U38" s="19">
        <v>0</v>
      </c>
      <c r="V38" s="19">
        <v>0</v>
      </c>
      <c r="W38" s="20" t="s">
        <v>399</v>
      </c>
      <c r="X38" s="32"/>
      <c r="Y38" s="33"/>
      <c r="Z38"/>
    </row>
    <row r="39" spans="1:26" s="7" customFormat="1" ht="45" hidden="1" x14ac:dyDescent="0.25">
      <c r="A39" s="14" t="s">
        <v>187</v>
      </c>
      <c r="B39" s="15">
        <v>1522010000</v>
      </c>
      <c r="C39" s="16" t="s">
        <v>31</v>
      </c>
      <c r="D39" s="16" t="s">
        <v>32</v>
      </c>
      <c r="E39" s="28" t="s">
        <v>386</v>
      </c>
      <c r="F39" s="28" t="s">
        <v>410</v>
      </c>
      <c r="G39" s="16" t="str">
        <f>VLOOKUP(D39,'[2]DATOS PRESUP'!$A$15:$C$33,3)</f>
        <v>Administración  e impartición de los servicios educativos existentes de la Universidad Politécnica del Bicentenario</v>
      </c>
      <c r="H39" s="17">
        <v>1130</v>
      </c>
      <c r="I39" s="15" t="str">
        <f>VLOOKUP(H39,[2]partidas!$A$1:$B$274,2)</f>
        <v>Sueldos base al personal permanente</v>
      </c>
      <c r="J39" s="18">
        <v>1408225.32</v>
      </c>
      <c r="K39" s="18">
        <v>156469.48000000001</v>
      </c>
      <c r="L39" s="18">
        <v>156469.48000000001</v>
      </c>
      <c r="M39" s="19">
        <v>156469.48000000001</v>
      </c>
      <c r="N39" s="19">
        <v>156469.48000000001</v>
      </c>
      <c r="O39" s="19">
        <v>156469.48000000001</v>
      </c>
      <c r="P39" s="19">
        <v>156469.48000000001</v>
      </c>
      <c r="Q39" s="19">
        <v>156469.48000000001</v>
      </c>
      <c r="R39" s="19">
        <v>156469.48000000001</v>
      </c>
      <c r="S39" s="19">
        <v>156469.48000000001</v>
      </c>
      <c r="T39" s="19">
        <v>0</v>
      </c>
      <c r="U39" s="19">
        <v>0</v>
      </c>
      <c r="V39" s="19">
        <v>0</v>
      </c>
      <c r="W39" s="20" t="s">
        <v>399</v>
      </c>
      <c r="X39" s="32"/>
      <c r="Y39" s="33"/>
      <c r="Z39"/>
    </row>
    <row r="40" spans="1:26" s="7" customFormat="1" ht="45" hidden="1" x14ac:dyDescent="0.25">
      <c r="A40" s="14" t="s">
        <v>398</v>
      </c>
      <c r="B40" s="15">
        <v>1522010000</v>
      </c>
      <c r="C40" s="16" t="s">
        <v>31</v>
      </c>
      <c r="D40" s="16" t="s">
        <v>34</v>
      </c>
      <c r="E40" s="28" t="s">
        <v>386</v>
      </c>
      <c r="F40" s="28" t="s">
        <v>411</v>
      </c>
      <c r="G40" s="16" t="str">
        <f>VLOOKUP(D40,'[2]DATOS PRESUP'!$A$15:$C$33,3)</f>
        <v>Aplicación de planes de trabajo de atención a la deserción y reprobación en los alumnos de la Universidad Politécnica del Bicentenario</v>
      </c>
      <c r="H40" s="17">
        <v>1130</v>
      </c>
      <c r="I40" s="15" t="str">
        <f>VLOOKUP(H40,[2]partidas!$A$1:$B$274,2)</f>
        <v>Sueldos base al personal permanente</v>
      </c>
      <c r="J40" s="18">
        <v>318182.52</v>
      </c>
      <c r="K40" s="18">
        <v>26515.21</v>
      </c>
      <c r="L40" s="18">
        <v>26515.21</v>
      </c>
      <c r="M40" s="19">
        <v>26515.21</v>
      </c>
      <c r="N40" s="19">
        <v>26515.21</v>
      </c>
      <c r="O40" s="19">
        <v>26515.21</v>
      </c>
      <c r="P40" s="19">
        <v>26515.21</v>
      </c>
      <c r="Q40" s="19">
        <v>26515.21</v>
      </c>
      <c r="R40" s="19">
        <v>26515.21</v>
      </c>
      <c r="S40" s="19">
        <v>26515.21</v>
      </c>
      <c r="T40" s="19">
        <v>26515.21</v>
      </c>
      <c r="U40" s="19">
        <v>26515.21</v>
      </c>
      <c r="V40" s="19">
        <v>26515.21</v>
      </c>
      <c r="W40" s="20" t="s">
        <v>399</v>
      </c>
      <c r="X40" s="32"/>
      <c r="Y40" s="33"/>
      <c r="Z40"/>
    </row>
    <row r="41" spans="1:26" s="7" customFormat="1" ht="45" hidden="1" x14ac:dyDescent="0.25">
      <c r="A41" s="14" t="s">
        <v>81</v>
      </c>
      <c r="B41" s="15">
        <v>1522010000</v>
      </c>
      <c r="C41" s="16" t="s">
        <v>31</v>
      </c>
      <c r="D41" s="16" t="s">
        <v>36</v>
      </c>
      <c r="E41" s="28" t="s">
        <v>386</v>
      </c>
      <c r="F41" s="28" t="s">
        <v>405</v>
      </c>
      <c r="G41" s="16" t="str">
        <f>VLOOKUP(D41,'[2]DATOS PRESUP'!$A$15:$C$33,3)</f>
        <v>Apoyos para la profesionalización del personal de la Universidad Politécnica del Bicentenario</v>
      </c>
      <c r="H41" s="17">
        <v>1130</v>
      </c>
      <c r="I41" s="15" t="str">
        <f>VLOOKUP(H41,[2]partidas!$A$1:$B$274,2)</f>
        <v>Sueldos base al personal permanente</v>
      </c>
      <c r="J41" s="18">
        <v>318182.52</v>
      </c>
      <c r="K41" s="18">
        <v>26515.21</v>
      </c>
      <c r="L41" s="18">
        <v>26515.21</v>
      </c>
      <c r="M41" s="19">
        <v>26515.21</v>
      </c>
      <c r="N41" s="19">
        <v>26515.21</v>
      </c>
      <c r="O41" s="19">
        <v>26515.21</v>
      </c>
      <c r="P41" s="19">
        <v>26515.21</v>
      </c>
      <c r="Q41" s="19">
        <v>26515.21</v>
      </c>
      <c r="R41" s="19">
        <v>26515.21</v>
      </c>
      <c r="S41" s="19">
        <v>26515.21</v>
      </c>
      <c r="T41" s="19">
        <v>26515.21</v>
      </c>
      <c r="U41" s="19">
        <v>26515.21</v>
      </c>
      <c r="V41" s="19">
        <v>26515.21</v>
      </c>
      <c r="W41" s="20" t="s">
        <v>399</v>
      </c>
      <c r="X41" s="32"/>
      <c r="Y41" s="33"/>
      <c r="Z41"/>
    </row>
    <row r="42" spans="1:26" s="7" customFormat="1" ht="45" hidden="1" x14ac:dyDescent="0.25">
      <c r="A42" s="14" t="s">
        <v>350</v>
      </c>
      <c r="B42" s="15">
        <v>1522010000</v>
      </c>
      <c r="C42" s="16" t="s">
        <v>31</v>
      </c>
      <c r="D42" s="16" t="s">
        <v>38</v>
      </c>
      <c r="E42" s="28" t="s">
        <v>387</v>
      </c>
      <c r="F42" s="28" t="s">
        <v>404</v>
      </c>
      <c r="G42" s="16" t="str">
        <f>VLOOKUP(D42,'[2]DATOS PRESUP'!$A$15:$C$33,3)</f>
        <v>Capacitación y certificación de competencias profesionales de los alumnos de la Universidad Politécnica del Bicentenario</v>
      </c>
      <c r="H42" s="17">
        <v>1130</v>
      </c>
      <c r="I42" s="15" t="str">
        <f>VLOOKUP(H42,[2]partidas!$A$1:$B$274,2)</f>
        <v>Sueldos base al personal permanente</v>
      </c>
      <c r="J42" s="18">
        <v>222079.56000000003</v>
      </c>
      <c r="K42" s="18">
        <v>18506.63</v>
      </c>
      <c r="L42" s="18">
        <v>18506.63</v>
      </c>
      <c r="M42" s="19">
        <v>18506.63</v>
      </c>
      <c r="N42" s="19">
        <v>18506.63</v>
      </c>
      <c r="O42" s="19">
        <v>18506.63</v>
      </c>
      <c r="P42" s="19">
        <v>18506.63</v>
      </c>
      <c r="Q42" s="19">
        <v>18506.63</v>
      </c>
      <c r="R42" s="19">
        <v>18506.63</v>
      </c>
      <c r="S42" s="19">
        <v>18506.63</v>
      </c>
      <c r="T42" s="19">
        <v>18506.63</v>
      </c>
      <c r="U42" s="19">
        <v>18506.63</v>
      </c>
      <c r="V42" s="19">
        <v>18506.63</v>
      </c>
      <c r="W42" s="20" t="s">
        <v>399</v>
      </c>
      <c r="X42" s="32"/>
      <c r="Y42" s="33"/>
      <c r="Z42"/>
    </row>
    <row r="43" spans="1:26" s="7" customFormat="1" ht="45" hidden="1" x14ac:dyDescent="0.25">
      <c r="A43" s="14" t="s">
        <v>69</v>
      </c>
      <c r="B43" s="15">
        <v>1522010000</v>
      </c>
      <c r="C43" s="16" t="s">
        <v>31</v>
      </c>
      <c r="D43" s="16" t="s">
        <v>40</v>
      </c>
      <c r="E43" s="28" t="s">
        <v>386</v>
      </c>
      <c r="F43" s="28">
        <v>6</v>
      </c>
      <c r="G43" s="16" t="str">
        <f>VLOOKUP(D43,'[2]DATOS PRESUP'!$A$15:$C$33,3)</f>
        <v>Formación integral de las alumnos de la Universidad Politécnica del  Bicentenario</v>
      </c>
      <c r="H43" s="17">
        <v>1130</v>
      </c>
      <c r="I43" s="15" t="str">
        <f>VLOOKUP(H43,[2]partidas!$A$1:$B$274,2)</f>
        <v>Sueldos base al personal permanente</v>
      </c>
      <c r="J43" s="18">
        <v>366241.68000000011</v>
      </c>
      <c r="K43" s="18">
        <v>30520.14</v>
      </c>
      <c r="L43" s="18">
        <v>30520.14</v>
      </c>
      <c r="M43" s="19">
        <v>30520.14</v>
      </c>
      <c r="N43" s="19">
        <v>30520.14</v>
      </c>
      <c r="O43" s="19">
        <v>30520.14</v>
      </c>
      <c r="P43" s="19">
        <v>30520.14</v>
      </c>
      <c r="Q43" s="19">
        <v>30520.14</v>
      </c>
      <c r="R43" s="19">
        <v>30520.14</v>
      </c>
      <c r="S43" s="19">
        <v>30520.14</v>
      </c>
      <c r="T43" s="19">
        <v>30520.14</v>
      </c>
      <c r="U43" s="19">
        <v>30520.14</v>
      </c>
      <c r="V43" s="19">
        <v>30520.14</v>
      </c>
      <c r="W43" s="20" t="s">
        <v>399</v>
      </c>
      <c r="X43" s="32"/>
      <c r="Y43" s="33"/>
      <c r="Z43"/>
    </row>
    <row r="44" spans="1:26" s="7" customFormat="1" ht="45" hidden="1" x14ac:dyDescent="0.25">
      <c r="A44" s="14" t="s">
        <v>398</v>
      </c>
      <c r="B44" s="15">
        <v>1522010000</v>
      </c>
      <c r="C44" s="16" t="s">
        <v>31</v>
      </c>
      <c r="D44" s="16" t="s">
        <v>40</v>
      </c>
      <c r="E44" s="28" t="s">
        <v>386</v>
      </c>
      <c r="F44" s="28">
        <v>8</v>
      </c>
      <c r="G44" s="16" t="str">
        <f>VLOOKUP(D44,'[2]DATOS PRESUP'!$A$15:$C$33,3)</f>
        <v>Formación integral de las alumnos de la Universidad Politécnica del  Bicentenario</v>
      </c>
      <c r="H44" s="17">
        <v>1130</v>
      </c>
      <c r="I44" s="15" t="str">
        <f>VLOOKUP(H44,[2]partidas!$A$1:$B$274,2)</f>
        <v>Sueldos base al personal permanente</v>
      </c>
      <c r="J44" s="18">
        <v>444159.12000000005</v>
      </c>
      <c r="K44" s="18">
        <v>37013.26</v>
      </c>
      <c r="L44" s="18">
        <v>37013.26</v>
      </c>
      <c r="M44" s="19">
        <v>37013.26</v>
      </c>
      <c r="N44" s="19">
        <v>37013.26</v>
      </c>
      <c r="O44" s="19">
        <v>37013.26</v>
      </c>
      <c r="P44" s="19">
        <v>37013.26</v>
      </c>
      <c r="Q44" s="19">
        <v>37013.26</v>
      </c>
      <c r="R44" s="19">
        <v>37013.26</v>
      </c>
      <c r="S44" s="19">
        <v>37013.26</v>
      </c>
      <c r="T44" s="19">
        <v>37013.26</v>
      </c>
      <c r="U44" s="19">
        <v>37013.26</v>
      </c>
      <c r="V44" s="19">
        <v>37013.26</v>
      </c>
      <c r="W44" s="20" t="s">
        <v>399</v>
      </c>
      <c r="X44" s="32"/>
      <c r="Y44" s="33"/>
      <c r="Z44"/>
    </row>
    <row r="45" spans="1:26" s="7" customFormat="1" ht="45" hidden="1" x14ac:dyDescent="0.25">
      <c r="A45" s="14" t="s">
        <v>126</v>
      </c>
      <c r="B45" s="15">
        <v>1522010000</v>
      </c>
      <c r="C45" s="16" t="s">
        <v>23</v>
      </c>
      <c r="D45" s="16" t="s">
        <v>43</v>
      </c>
      <c r="E45" s="28" t="s">
        <v>388</v>
      </c>
      <c r="F45" s="28">
        <v>1</v>
      </c>
      <c r="G45" s="16" t="str">
        <f>VLOOKUP(D45,'[2]DATOS PRESUP'!$A$15:$C$33,3)</f>
        <v>Mantenimiento de la infraestructura de la Universidad Politécnica del Bicentenario</v>
      </c>
      <c r="H45" s="17">
        <v>1130</v>
      </c>
      <c r="I45" s="15" t="str">
        <f>VLOOKUP(H45,[2]partidas!$A$1:$B$274,2)</f>
        <v>Sueldos base al personal permanente</v>
      </c>
      <c r="J45" s="18">
        <v>430800.3600000001</v>
      </c>
      <c r="K45" s="18">
        <v>35900.03</v>
      </c>
      <c r="L45" s="18">
        <v>35900.03</v>
      </c>
      <c r="M45" s="19">
        <v>35900.03</v>
      </c>
      <c r="N45" s="19">
        <v>35900.03</v>
      </c>
      <c r="O45" s="19">
        <v>35900.03</v>
      </c>
      <c r="P45" s="19">
        <v>35900.03</v>
      </c>
      <c r="Q45" s="19">
        <v>35900.03</v>
      </c>
      <c r="R45" s="19">
        <v>35900.03</v>
      </c>
      <c r="S45" s="19">
        <v>35900.03</v>
      </c>
      <c r="T45" s="19">
        <v>35900.03</v>
      </c>
      <c r="U45" s="19">
        <v>35900.03</v>
      </c>
      <c r="V45" s="19">
        <v>35900.03</v>
      </c>
      <c r="W45" s="20" t="s">
        <v>399</v>
      </c>
      <c r="X45" s="32"/>
      <c r="Y45" s="33"/>
      <c r="Z45"/>
    </row>
    <row r="46" spans="1:26" s="7" customFormat="1" ht="45" hidden="1" x14ac:dyDescent="0.25">
      <c r="A46" s="14" t="s">
        <v>350</v>
      </c>
      <c r="B46" s="15">
        <v>1522010000</v>
      </c>
      <c r="C46" s="16" t="s">
        <v>26</v>
      </c>
      <c r="D46" s="16" t="s">
        <v>47</v>
      </c>
      <c r="E46" s="28" t="s">
        <v>387</v>
      </c>
      <c r="F46" s="28">
        <v>2</v>
      </c>
      <c r="G46" s="16" t="str">
        <f>VLOOKUP(D46,'[2]DATOS PRESUP'!$A$15:$C$33,3)</f>
        <v>Operación de servicios de vinculación de la Universidad Politécnica del Bicentenario con el entorno</v>
      </c>
      <c r="H46" s="17">
        <v>1130</v>
      </c>
      <c r="I46" s="15" t="str">
        <f>VLOOKUP(H46,[2]partidas!$A$1:$B$274,2)</f>
        <v>Sueldos base al personal permanente</v>
      </c>
      <c r="J46" s="18">
        <v>636581.28</v>
      </c>
      <c r="K46" s="18">
        <v>53048.44</v>
      </c>
      <c r="L46" s="18">
        <v>53048.44</v>
      </c>
      <c r="M46" s="19">
        <v>53048.44</v>
      </c>
      <c r="N46" s="19">
        <v>53048.44</v>
      </c>
      <c r="O46" s="19">
        <v>53048.44</v>
      </c>
      <c r="P46" s="19">
        <v>53048.44</v>
      </c>
      <c r="Q46" s="19">
        <v>53048.44</v>
      </c>
      <c r="R46" s="19">
        <v>53048.44</v>
      </c>
      <c r="S46" s="19">
        <v>53048.44</v>
      </c>
      <c r="T46" s="19">
        <v>53048.44</v>
      </c>
      <c r="U46" s="19">
        <v>53048.44</v>
      </c>
      <c r="V46" s="19">
        <v>53048.44</v>
      </c>
      <c r="W46" s="20" t="s">
        <v>399</v>
      </c>
      <c r="X46" s="32"/>
      <c r="Y46" s="33"/>
      <c r="Z46"/>
    </row>
    <row r="47" spans="1:26" s="7" customFormat="1" ht="45" hidden="1" x14ac:dyDescent="0.25">
      <c r="A47" s="14" t="s">
        <v>320</v>
      </c>
      <c r="B47" s="15">
        <v>1522010000</v>
      </c>
      <c r="C47" s="16" t="s">
        <v>26</v>
      </c>
      <c r="D47" s="16" t="s">
        <v>51</v>
      </c>
      <c r="E47" s="28" t="s">
        <v>387</v>
      </c>
      <c r="F47" s="28" t="s">
        <v>400</v>
      </c>
      <c r="G47" s="16" t="str">
        <f>VLOOKUP(D47,'[2]DATOS PRESUP'!$A$15:$C$33,3)</f>
        <v>Administración del mantenimiento y soporte de equipo informático, cómputo y redes de la Universidad Politécnica del Bicentenario</v>
      </c>
      <c r="H47" s="17">
        <v>1130</v>
      </c>
      <c r="I47" s="15" t="str">
        <f>VLOOKUP(H47,[2]partidas!$A$1:$B$274,2)</f>
        <v>Sueldos base al personal permanente</v>
      </c>
      <c r="J47" s="18">
        <v>318182.52</v>
      </c>
      <c r="K47" s="18">
        <v>26515.21</v>
      </c>
      <c r="L47" s="18">
        <v>26515.21</v>
      </c>
      <c r="M47" s="19">
        <v>26515.21</v>
      </c>
      <c r="N47" s="19">
        <v>26515.21</v>
      </c>
      <c r="O47" s="19">
        <v>26515.21</v>
      </c>
      <c r="P47" s="19">
        <v>26515.21</v>
      </c>
      <c r="Q47" s="19">
        <v>26515.21</v>
      </c>
      <c r="R47" s="19">
        <v>26515.21</v>
      </c>
      <c r="S47" s="19">
        <v>26515.21</v>
      </c>
      <c r="T47" s="19">
        <v>26515.21</v>
      </c>
      <c r="U47" s="19">
        <v>26515.21</v>
      </c>
      <c r="V47" s="19">
        <v>26515.21</v>
      </c>
      <c r="W47" s="20" t="s">
        <v>399</v>
      </c>
      <c r="X47" s="32"/>
      <c r="Y47" s="33"/>
      <c r="Z47"/>
    </row>
    <row r="48" spans="1:26" s="7" customFormat="1" ht="45" hidden="1" x14ac:dyDescent="0.25">
      <c r="A48" s="14" t="s">
        <v>58</v>
      </c>
      <c r="B48" s="15">
        <v>1522010000</v>
      </c>
      <c r="C48" s="16" t="s">
        <v>31</v>
      </c>
      <c r="D48" s="16" t="s">
        <v>53</v>
      </c>
      <c r="E48" s="28" t="s">
        <v>386</v>
      </c>
      <c r="F48" s="28" t="s">
        <v>402</v>
      </c>
      <c r="G48" s="16" t="str">
        <f>VLOOKUP(D48,'[2]DATOS PRESUP'!$A$15:$C$33,3)</f>
        <v>Administración de los servicios escolares de la Universidad Politécnica del Bicentenario</v>
      </c>
      <c r="H48" s="17">
        <v>1130</v>
      </c>
      <c r="I48" s="15" t="str">
        <f>VLOOKUP(H48,[2]partidas!$A$1:$B$274,2)</f>
        <v>Sueldos base al personal permanente</v>
      </c>
      <c r="J48" s="18">
        <v>558447.6</v>
      </c>
      <c r="K48" s="18">
        <v>46537.3</v>
      </c>
      <c r="L48" s="18">
        <v>46537.3</v>
      </c>
      <c r="M48" s="19">
        <v>46537.3</v>
      </c>
      <c r="N48" s="19">
        <v>46537.3</v>
      </c>
      <c r="O48" s="19">
        <v>46537.3</v>
      </c>
      <c r="P48" s="19">
        <v>46537.3</v>
      </c>
      <c r="Q48" s="19">
        <v>46537.3</v>
      </c>
      <c r="R48" s="19">
        <v>46537.3</v>
      </c>
      <c r="S48" s="19">
        <v>46537.3</v>
      </c>
      <c r="T48" s="19">
        <v>46537.3</v>
      </c>
      <c r="U48" s="19">
        <v>46537.3</v>
      </c>
      <c r="V48" s="19">
        <v>46537.3</v>
      </c>
      <c r="W48" s="20" t="s">
        <v>399</v>
      </c>
      <c r="X48" s="32"/>
      <c r="Y48" s="33"/>
      <c r="Z48"/>
    </row>
    <row r="49" spans="1:26" s="7" customFormat="1" ht="45" hidden="1" x14ac:dyDescent="0.25">
      <c r="A49" s="14" t="s">
        <v>86</v>
      </c>
      <c r="B49" s="15">
        <v>1522010000</v>
      </c>
      <c r="C49" s="16" t="s">
        <v>26</v>
      </c>
      <c r="D49" s="16" t="s">
        <v>55</v>
      </c>
      <c r="E49" s="28" t="s">
        <v>386</v>
      </c>
      <c r="F49" s="28" t="s">
        <v>403</v>
      </c>
      <c r="G49" s="16" t="str">
        <f>VLOOKUP(D49,'[2]DATOS PRESUP'!$A$15:$C$33,3)</f>
        <v>Gestión de proyectos de investigación, innovación y desarrollo tecnológico de la UPB</v>
      </c>
      <c r="H49" s="17">
        <v>1130</v>
      </c>
      <c r="I49" s="15" t="str">
        <f>VLOOKUP(H49,[2]partidas!$A$1:$B$274,2)</f>
        <v>Sueldos base al personal permanente</v>
      </c>
      <c r="J49" s="18">
        <v>222079.56000000003</v>
      </c>
      <c r="K49" s="18">
        <v>18506.63</v>
      </c>
      <c r="L49" s="18">
        <v>18506.63</v>
      </c>
      <c r="M49" s="19">
        <v>18506.63</v>
      </c>
      <c r="N49" s="19">
        <v>18506.63</v>
      </c>
      <c r="O49" s="19">
        <v>18506.63</v>
      </c>
      <c r="P49" s="19">
        <v>18506.63</v>
      </c>
      <c r="Q49" s="19">
        <v>18506.63</v>
      </c>
      <c r="R49" s="19">
        <v>18506.63</v>
      </c>
      <c r="S49" s="19">
        <v>18506.63</v>
      </c>
      <c r="T49" s="19">
        <v>18506.63</v>
      </c>
      <c r="U49" s="19">
        <v>18506.63</v>
      </c>
      <c r="V49" s="19">
        <v>18506.63</v>
      </c>
      <c r="W49" s="20" t="s">
        <v>399</v>
      </c>
      <c r="X49" s="32"/>
      <c r="Y49" s="33"/>
      <c r="Z49"/>
    </row>
    <row r="50" spans="1:26" s="7" customFormat="1" ht="75" hidden="1" x14ac:dyDescent="0.25">
      <c r="A50" s="14" t="s">
        <v>240</v>
      </c>
      <c r="B50" s="15">
        <v>1122010000</v>
      </c>
      <c r="C50" s="16" t="s">
        <v>23</v>
      </c>
      <c r="D50" s="16" t="s">
        <v>24</v>
      </c>
      <c r="E50" s="28" t="s">
        <v>388</v>
      </c>
      <c r="F50" s="28" t="s">
        <v>400</v>
      </c>
      <c r="G50" s="16" t="str">
        <f>VLOOKUP(D50,'[2]DATOS PRESUP'!$A$15:$C$33,3)</f>
        <v>Administración de los recursos humanos, materiales, financieros y de servicios de la Universidad Politécnica del Bicentenario</v>
      </c>
      <c r="H50" s="17">
        <v>1320</v>
      </c>
      <c r="I50" s="15" t="str">
        <f>VLOOKUP(H50,[2]partidas!$A$1:$B$274,2)</f>
        <v>Primas de vacaciones, dominical y gratificación de fin de año</v>
      </c>
      <c r="J50" s="18">
        <v>61040.27</v>
      </c>
      <c r="K50" s="18">
        <v>0</v>
      </c>
      <c r="L50" s="18">
        <v>0</v>
      </c>
      <c r="M50" s="19">
        <v>0</v>
      </c>
      <c r="N50" s="19">
        <v>0</v>
      </c>
      <c r="O50" s="19">
        <v>0</v>
      </c>
      <c r="P50" s="19">
        <v>0</v>
      </c>
      <c r="Q50" s="19">
        <v>4272.82</v>
      </c>
      <c r="R50" s="19">
        <v>0</v>
      </c>
      <c r="S50" s="19">
        <v>0</v>
      </c>
      <c r="T50" s="19">
        <v>0</v>
      </c>
      <c r="U50" s="19">
        <v>0</v>
      </c>
      <c r="V50" s="19">
        <v>56767.45</v>
      </c>
      <c r="W50" s="20" t="s">
        <v>399</v>
      </c>
      <c r="X50" s="32"/>
      <c r="Y50" s="33"/>
      <c r="Z50"/>
    </row>
    <row r="51" spans="1:26" s="7" customFormat="1" ht="75" hidden="1" x14ac:dyDescent="0.25">
      <c r="A51" s="14" t="s">
        <v>250</v>
      </c>
      <c r="B51" s="15">
        <v>1122010000</v>
      </c>
      <c r="C51" s="16" t="s">
        <v>23</v>
      </c>
      <c r="D51" s="16" t="s">
        <v>24</v>
      </c>
      <c r="E51" s="28" t="s">
        <v>388</v>
      </c>
      <c r="F51" s="28">
        <v>4</v>
      </c>
      <c r="G51" s="16" t="str">
        <f>VLOOKUP(D51,'[2]DATOS PRESUP'!$A$15:$C$33,3)</f>
        <v>Administración de los recursos humanos, materiales, financieros y de servicios de la Universidad Politécnica del Bicentenario</v>
      </c>
      <c r="H51" s="17">
        <v>1320</v>
      </c>
      <c r="I51" s="15" t="str">
        <f>VLOOKUP(H51,[2]partidas!$A$1:$B$274,2)</f>
        <v>Primas de vacaciones, dominical y gratificación de fin de año</v>
      </c>
      <c r="J51" s="18">
        <v>117101.6</v>
      </c>
      <c r="K51" s="18">
        <v>0</v>
      </c>
      <c r="L51" s="18">
        <v>0</v>
      </c>
      <c r="M51" s="19">
        <v>0</v>
      </c>
      <c r="N51" s="19">
        <v>0</v>
      </c>
      <c r="O51" s="19">
        <v>0</v>
      </c>
      <c r="P51" s="19">
        <v>0</v>
      </c>
      <c r="Q51" s="19">
        <v>8197.11</v>
      </c>
      <c r="R51" s="19">
        <v>0</v>
      </c>
      <c r="S51" s="19">
        <v>0</v>
      </c>
      <c r="T51" s="19">
        <v>0</v>
      </c>
      <c r="U51" s="19">
        <v>0</v>
      </c>
      <c r="V51" s="19">
        <v>108904.49</v>
      </c>
      <c r="W51" s="20" t="s">
        <v>399</v>
      </c>
      <c r="X51" s="32"/>
      <c r="Y51" s="33"/>
      <c r="Z51"/>
    </row>
    <row r="52" spans="1:26" s="7" customFormat="1" ht="75" hidden="1" x14ac:dyDescent="0.25">
      <c r="A52" s="14" t="s">
        <v>339</v>
      </c>
      <c r="B52" s="15">
        <v>1122010000</v>
      </c>
      <c r="C52" s="16" t="s">
        <v>23</v>
      </c>
      <c r="D52" s="16" t="s">
        <v>24</v>
      </c>
      <c r="E52" s="28" t="s">
        <v>388</v>
      </c>
      <c r="F52" s="28" t="s">
        <v>402</v>
      </c>
      <c r="G52" s="16" t="str">
        <f>VLOOKUP(D52,'[2]DATOS PRESUP'!$A$15:$C$33,3)</f>
        <v>Administración de los recursos humanos, materiales, financieros y de servicios de la Universidad Politécnica del Bicentenario</v>
      </c>
      <c r="H52" s="17">
        <v>1320</v>
      </c>
      <c r="I52" s="15" t="str">
        <f>VLOOKUP(H52,[2]partidas!$A$1:$B$274,2)</f>
        <v>Primas de vacaciones, dominical y gratificación de fin de año</v>
      </c>
      <c r="J52" s="18">
        <v>242037.33000000002</v>
      </c>
      <c r="K52" s="18">
        <v>0</v>
      </c>
      <c r="L52" s="18">
        <v>0</v>
      </c>
      <c r="M52" s="19">
        <v>0</v>
      </c>
      <c r="N52" s="19">
        <v>0</v>
      </c>
      <c r="O52" s="19">
        <v>0</v>
      </c>
      <c r="P52" s="19">
        <v>0</v>
      </c>
      <c r="Q52" s="19">
        <v>16942.61</v>
      </c>
      <c r="R52" s="19">
        <v>0</v>
      </c>
      <c r="S52" s="19">
        <v>0</v>
      </c>
      <c r="T52" s="19">
        <v>0</v>
      </c>
      <c r="U52" s="19">
        <v>0</v>
      </c>
      <c r="V52" s="19">
        <v>225094.72</v>
      </c>
      <c r="W52" s="20" t="s">
        <v>399</v>
      </c>
      <c r="X52" s="32"/>
      <c r="Y52" s="33"/>
      <c r="Z52"/>
    </row>
    <row r="53" spans="1:26" s="7" customFormat="1" ht="75" hidden="1" x14ac:dyDescent="0.25">
      <c r="A53" s="14" t="s">
        <v>232</v>
      </c>
      <c r="B53" s="15">
        <v>1122010000</v>
      </c>
      <c r="C53" s="16" t="s">
        <v>26</v>
      </c>
      <c r="D53" s="16" t="s">
        <v>27</v>
      </c>
      <c r="E53" s="28" t="s">
        <v>387</v>
      </c>
      <c r="F53" s="28">
        <v>1</v>
      </c>
      <c r="G53" s="16" t="str">
        <f>VLOOKUP(D53,'[2]DATOS PRESUP'!$A$15:$C$33,3)</f>
        <v>Dirección Estratégica de la Universidad Politécnica del Bicentenario</v>
      </c>
      <c r="H53" s="17">
        <v>1320</v>
      </c>
      <c r="I53" s="15" t="str">
        <f>VLOOKUP(H53,[2]partidas!$A$1:$B$274,2)</f>
        <v>Primas de vacaciones, dominical y gratificación de fin de año</v>
      </c>
      <c r="J53" s="18">
        <v>247103.11000000002</v>
      </c>
      <c r="K53" s="18">
        <v>0</v>
      </c>
      <c r="L53" s="18">
        <v>0</v>
      </c>
      <c r="M53" s="19">
        <v>0</v>
      </c>
      <c r="N53" s="19">
        <v>0</v>
      </c>
      <c r="O53" s="19">
        <v>0</v>
      </c>
      <c r="P53" s="19">
        <v>0</v>
      </c>
      <c r="Q53" s="19">
        <v>17297.22</v>
      </c>
      <c r="R53" s="19">
        <v>0</v>
      </c>
      <c r="S53" s="19">
        <v>0</v>
      </c>
      <c r="T53" s="19">
        <v>0</v>
      </c>
      <c r="U53" s="19">
        <v>0</v>
      </c>
      <c r="V53" s="19">
        <v>229805.89</v>
      </c>
      <c r="W53" s="20" t="s">
        <v>399</v>
      </c>
      <c r="X53" s="32"/>
      <c r="Y53" s="33"/>
      <c r="Z53"/>
    </row>
    <row r="54" spans="1:26" s="7" customFormat="1" ht="75" hidden="1" x14ac:dyDescent="0.25">
      <c r="A54" s="14" t="s">
        <v>202</v>
      </c>
      <c r="B54" s="15">
        <v>1122010000</v>
      </c>
      <c r="C54" s="16" t="s">
        <v>26</v>
      </c>
      <c r="D54" s="16" t="s">
        <v>29</v>
      </c>
      <c r="E54" s="28" t="s">
        <v>388</v>
      </c>
      <c r="F54" s="28" t="s">
        <v>404</v>
      </c>
      <c r="G54" s="16" t="str">
        <f>VLOOKUP(D54,'[2]DATOS PRESUP'!$A$15:$C$33,3)</f>
        <v>Operación del modelo de planeación y evaluación de la Universidad Politécnica del Bicentenario</v>
      </c>
      <c r="H54" s="17">
        <v>1320</v>
      </c>
      <c r="I54" s="15" t="str">
        <f>VLOOKUP(H54,[2]partidas!$A$1:$B$274,2)</f>
        <v>Primas de vacaciones, dominical y gratificación de fin de año</v>
      </c>
      <c r="J54" s="18">
        <v>174400.42</v>
      </c>
      <c r="K54" s="18">
        <v>0</v>
      </c>
      <c r="L54" s="18">
        <v>0</v>
      </c>
      <c r="M54" s="19">
        <v>0</v>
      </c>
      <c r="N54" s="19">
        <v>0</v>
      </c>
      <c r="O54" s="19">
        <v>0</v>
      </c>
      <c r="P54" s="19">
        <v>0</v>
      </c>
      <c r="Q54" s="19">
        <v>12208.03</v>
      </c>
      <c r="R54" s="19">
        <v>0</v>
      </c>
      <c r="S54" s="19">
        <v>0</v>
      </c>
      <c r="T54" s="19">
        <v>0</v>
      </c>
      <c r="U54" s="19">
        <v>0</v>
      </c>
      <c r="V54" s="19">
        <v>162192.39000000001</v>
      </c>
      <c r="W54" s="20" t="s">
        <v>399</v>
      </c>
      <c r="X54" s="32"/>
      <c r="Y54" s="33"/>
      <c r="Z54"/>
    </row>
    <row r="55" spans="1:26" s="7" customFormat="1" ht="75" hidden="1" x14ac:dyDescent="0.25">
      <c r="A55" s="14" t="s">
        <v>320</v>
      </c>
      <c r="B55" s="15">
        <v>1122010000</v>
      </c>
      <c r="C55" s="16" t="s">
        <v>26</v>
      </c>
      <c r="D55" s="16" t="s">
        <v>27</v>
      </c>
      <c r="E55" s="28" t="s">
        <v>387</v>
      </c>
      <c r="F55" s="28" t="s">
        <v>400</v>
      </c>
      <c r="G55" s="16" t="str">
        <f>VLOOKUP(D55,'[2]DATOS PRESUP'!$A$15:$C$33,3)</f>
        <v>Dirección Estratégica de la Universidad Politécnica del Bicentenario</v>
      </c>
      <c r="H55" s="17">
        <v>1320</v>
      </c>
      <c r="I55" s="15" t="str">
        <f>VLOOKUP(H55,[2]partidas!$A$1:$B$274,2)</f>
        <v>Primas de vacaciones, dominical y gratificación de fin de año</v>
      </c>
      <c r="J55" s="18">
        <v>61040.27</v>
      </c>
      <c r="K55" s="18">
        <v>0</v>
      </c>
      <c r="L55" s="18">
        <v>0</v>
      </c>
      <c r="M55" s="19">
        <v>0</v>
      </c>
      <c r="N55" s="19">
        <v>0</v>
      </c>
      <c r="O55" s="19">
        <v>0</v>
      </c>
      <c r="P55" s="19">
        <v>0</v>
      </c>
      <c r="Q55" s="19">
        <v>4272.82</v>
      </c>
      <c r="R55" s="19">
        <v>0</v>
      </c>
      <c r="S55" s="19">
        <v>0</v>
      </c>
      <c r="T55" s="19">
        <v>0</v>
      </c>
      <c r="U55" s="19">
        <v>0</v>
      </c>
      <c r="V55" s="19">
        <v>56767.45</v>
      </c>
      <c r="W55" s="20" t="s">
        <v>399</v>
      </c>
      <c r="X55" s="32"/>
      <c r="Y55" s="33"/>
      <c r="Z55"/>
    </row>
    <row r="56" spans="1:26" s="7" customFormat="1" ht="75" hidden="1" x14ac:dyDescent="0.25">
      <c r="A56" s="14" t="s">
        <v>288</v>
      </c>
      <c r="B56" s="15">
        <v>1122010000</v>
      </c>
      <c r="C56" s="16" t="s">
        <v>31</v>
      </c>
      <c r="D56" s="16" t="s">
        <v>32</v>
      </c>
      <c r="E56" s="28" t="s">
        <v>386</v>
      </c>
      <c r="F56" s="28" t="s">
        <v>404</v>
      </c>
      <c r="G56" s="16" t="str">
        <f>VLOOKUP(D56,'[2]DATOS PRESUP'!$A$15:$C$33,3)</f>
        <v>Administración  e impartición de los servicios educativos existentes de la Universidad Politécnica del Bicentenario</v>
      </c>
      <c r="H56" s="17">
        <v>1320</v>
      </c>
      <c r="I56" s="15" t="str">
        <f>VLOOKUP(H56,[2]partidas!$A$1:$B$274,2)</f>
        <v>Primas de vacaciones, dominical y gratificación de fin de año</v>
      </c>
      <c r="J56" s="18">
        <v>114944.36</v>
      </c>
      <c r="K56" s="18">
        <v>0</v>
      </c>
      <c r="L56" s="18">
        <v>0</v>
      </c>
      <c r="M56" s="19">
        <v>0</v>
      </c>
      <c r="N56" s="19">
        <v>0</v>
      </c>
      <c r="O56" s="19">
        <v>0</v>
      </c>
      <c r="P56" s="19">
        <v>0</v>
      </c>
      <c r="Q56" s="19">
        <v>8046.11</v>
      </c>
      <c r="R56" s="19">
        <v>0</v>
      </c>
      <c r="S56" s="19">
        <v>0</v>
      </c>
      <c r="T56" s="19">
        <v>0</v>
      </c>
      <c r="U56" s="19">
        <v>0</v>
      </c>
      <c r="V56" s="19">
        <v>106898.25</v>
      </c>
      <c r="W56" s="20" t="s">
        <v>399</v>
      </c>
      <c r="X56" s="32"/>
      <c r="Y56" s="33"/>
      <c r="Z56"/>
    </row>
    <row r="57" spans="1:26" s="7" customFormat="1" ht="75" hidden="1" x14ac:dyDescent="0.25">
      <c r="A57" s="14" t="s">
        <v>90</v>
      </c>
      <c r="B57" s="15">
        <v>1122010000</v>
      </c>
      <c r="C57" s="16" t="s">
        <v>31</v>
      </c>
      <c r="D57" s="16" t="s">
        <v>32</v>
      </c>
      <c r="E57" s="28" t="s">
        <v>386</v>
      </c>
      <c r="F57" s="28" t="s">
        <v>400</v>
      </c>
      <c r="G57" s="16" t="str">
        <f>VLOOKUP(D57,'[2]DATOS PRESUP'!$A$15:$C$33,3)</f>
        <v>Administración  e impartición de los servicios educativos existentes de la Universidad Politécnica del Bicentenario</v>
      </c>
      <c r="H57" s="17">
        <v>1320</v>
      </c>
      <c r="I57" s="15" t="str">
        <f>VLOOKUP(H57,[2]partidas!$A$1:$B$274,2)</f>
        <v>Primas de vacaciones, dominical y gratificación de fin de año</v>
      </c>
      <c r="J57" s="18">
        <v>206095.87</v>
      </c>
      <c r="K57" s="18">
        <v>0</v>
      </c>
      <c r="L57" s="18">
        <v>0</v>
      </c>
      <c r="M57" s="19">
        <v>0</v>
      </c>
      <c r="N57" s="19">
        <v>0</v>
      </c>
      <c r="O57" s="19">
        <v>0</v>
      </c>
      <c r="P57" s="19">
        <v>0</v>
      </c>
      <c r="Q57" s="19">
        <v>14426.71</v>
      </c>
      <c r="R57" s="19">
        <v>0</v>
      </c>
      <c r="S57" s="19">
        <v>0</v>
      </c>
      <c r="T57" s="19">
        <v>0</v>
      </c>
      <c r="U57" s="19">
        <v>0</v>
      </c>
      <c r="V57" s="19">
        <v>191669.16</v>
      </c>
      <c r="W57" s="20" t="s">
        <v>399</v>
      </c>
      <c r="X57" s="32"/>
      <c r="Y57" s="33"/>
      <c r="Z57"/>
    </row>
    <row r="58" spans="1:26" s="7" customFormat="1" ht="75" hidden="1" x14ac:dyDescent="0.25">
      <c r="A58" s="14" t="s">
        <v>99</v>
      </c>
      <c r="B58" s="15">
        <v>1122010000</v>
      </c>
      <c r="C58" s="16" t="s">
        <v>31</v>
      </c>
      <c r="D58" s="16" t="s">
        <v>32</v>
      </c>
      <c r="E58" s="28" t="s">
        <v>386</v>
      </c>
      <c r="F58" s="28" t="s">
        <v>401</v>
      </c>
      <c r="G58" s="16" t="str">
        <f>VLOOKUP(D58,'[2]DATOS PRESUP'!$A$15:$C$33,3)</f>
        <v>Administración  e impartición de los servicios educativos existentes de la Universidad Politécnica del Bicentenario</v>
      </c>
      <c r="H58" s="17">
        <v>1320</v>
      </c>
      <c r="I58" s="15" t="str">
        <f>VLOOKUP(H58,[2]partidas!$A$1:$B$274,2)</f>
        <v>Primas de vacaciones, dominical y gratificación de fin de año</v>
      </c>
      <c r="J58" s="18">
        <v>132069.37</v>
      </c>
      <c r="K58" s="18">
        <v>0</v>
      </c>
      <c r="L58" s="18">
        <v>0</v>
      </c>
      <c r="M58" s="19">
        <v>0</v>
      </c>
      <c r="N58" s="19">
        <v>0</v>
      </c>
      <c r="O58" s="19">
        <v>0</v>
      </c>
      <c r="P58" s="19">
        <v>0</v>
      </c>
      <c r="Q58" s="19">
        <v>9244.86</v>
      </c>
      <c r="R58" s="19">
        <v>0</v>
      </c>
      <c r="S58" s="19">
        <v>0</v>
      </c>
      <c r="T58" s="19">
        <v>0</v>
      </c>
      <c r="U58" s="19">
        <v>0</v>
      </c>
      <c r="V58" s="19">
        <v>122824.51</v>
      </c>
      <c r="W58" s="20" t="s">
        <v>399</v>
      </c>
      <c r="X58" s="32"/>
      <c r="Y58" s="33"/>
      <c r="Z58"/>
    </row>
    <row r="59" spans="1:26" s="7" customFormat="1" ht="75" hidden="1" x14ac:dyDescent="0.25">
      <c r="A59" s="14" t="s">
        <v>81</v>
      </c>
      <c r="B59" s="15">
        <v>1122010000</v>
      </c>
      <c r="C59" s="16" t="s">
        <v>31</v>
      </c>
      <c r="D59" s="16" t="s">
        <v>32</v>
      </c>
      <c r="E59" s="28" t="s">
        <v>386</v>
      </c>
      <c r="F59" s="28" t="s">
        <v>405</v>
      </c>
      <c r="G59" s="16" t="str">
        <f>VLOOKUP(D59,'[2]DATOS PRESUP'!$A$15:$C$33,3)</f>
        <v>Administración  e impartición de los servicios educativos existentes de la Universidad Politécnica del Bicentenario</v>
      </c>
      <c r="H59" s="17">
        <v>1320</v>
      </c>
      <c r="I59" s="15" t="str">
        <f>VLOOKUP(H59,[2]partidas!$A$1:$B$274,2)</f>
        <v>Primas de vacaciones, dominical y gratificación de fin de año</v>
      </c>
      <c r="J59" s="18">
        <v>40044.17</v>
      </c>
      <c r="K59" s="18">
        <v>0</v>
      </c>
      <c r="L59" s="18">
        <v>0</v>
      </c>
      <c r="M59" s="19">
        <v>0</v>
      </c>
      <c r="N59" s="19">
        <v>0</v>
      </c>
      <c r="O59" s="19">
        <v>0</v>
      </c>
      <c r="P59" s="19">
        <v>0</v>
      </c>
      <c r="Q59" s="19">
        <v>2803.09</v>
      </c>
      <c r="R59" s="19">
        <v>0</v>
      </c>
      <c r="S59" s="19">
        <v>0</v>
      </c>
      <c r="T59" s="19">
        <v>0</v>
      </c>
      <c r="U59" s="19">
        <v>0</v>
      </c>
      <c r="V59" s="19">
        <v>37241.08</v>
      </c>
      <c r="W59" s="20" t="s">
        <v>399</v>
      </c>
      <c r="X59" s="32"/>
      <c r="Y59" s="33"/>
      <c r="Z59"/>
    </row>
    <row r="60" spans="1:26" s="7" customFormat="1" ht="75" hidden="1" x14ac:dyDescent="0.25">
      <c r="A60" s="14" t="s">
        <v>104</v>
      </c>
      <c r="B60" s="15">
        <v>1122010000</v>
      </c>
      <c r="C60" s="16" t="s">
        <v>31</v>
      </c>
      <c r="D60" s="16" t="s">
        <v>32</v>
      </c>
      <c r="E60" s="28" t="s">
        <v>386</v>
      </c>
      <c r="F60" s="28" t="s">
        <v>406</v>
      </c>
      <c r="G60" s="16" t="str">
        <f>VLOOKUP(D60,'[2]DATOS PRESUP'!$A$15:$C$33,3)</f>
        <v>Administración  e impartición de los servicios educativos existentes de la Universidad Politécnica del Bicentenario</v>
      </c>
      <c r="H60" s="17">
        <v>1320</v>
      </c>
      <c r="I60" s="15" t="str">
        <f>VLOOKUP(H60,[2]partidas!$A$1:$B$274,2)</f>
        <v>Primas de vacaciones, dominical y gratificación de fin de año</v>
      </c>
      <c r="J60" s="18">
        <v>423978.73</v>
      </c>
      <c r="K60" s="18">
        <v>0</v>
      </c>
      <c r="L60" s="18">
        <v>0</v>
      </c>
      <c r="M60" s="19">
        <v>0</v>
      </c>
      <c r="N60" s="19">
        <v>0</v>
      </c>
      <c r="O60" s="19">
        <v>0</v>
      </c>
      <c r="P60" s="19">
        <v>0</v>
      </c>
      <c r="Q60" s="19">
        <v>29678.51</v>
      </c>
      <c r="R60" s="19">
        <v>0</v>
      </c>
      <c r="S60" s="19">
        <v>0</v>
      </c>
      <c r="T60" s="19">
        <v>0</v>
      </c>
      <c r="U60" s="19">
        <v>0</v>
      </c>
      <c r="V60" s="19">
        <v>394300.22</v>
      </c>
      <c r="W60" s="20" t="s">
        <v>399</v>
      </c>
      <c r="X60" s="32"/>
      <c r="Y60" s="33"/>
      <c r="Z60"/>
    </row>
    <row r="61" spans="1:26" s="7" customFormat="1" ht="75" hidden="1" x14ac:dyDescent="0.25">
      <c r="A61" s="14" t="s">
        <v>118</v>
      </c>
      <c r="B61" s="15">
        <v>1122010000</v>
      </c>
      <c r="C61" s="16" t="s">
        <v>31</v>
      </c>
      <c r="D61" s="16" t="s">
        <v>32</v>
      </c>
      <c r="E61" s="28" t="s">
        <v>386</v>
      </c>
      <c r="F61" s="28" t="s">
        <v>407</v>
      </c>
      <c r="G61" s="16" t="str">
        <f>VLOOKUP(D61,'[2]DATOS PRESUP'!$A$15:$C$33,3)</f>
        <v>Administración  e impartición de los servicios educativos existentes de la Universidad Politécnica del Bicentenario</v>
      </c>
      <c r="H61" s="17">
        <v>1320</v>
      </c>
      <c r="I61" s="15" t="str">
        <f>VLOOKUP(H61,[2]partidas!$A$1:$B$274,2)</f>
        <v>Primas de vacaciones, dominical y gratificación de fin de año</v>
      </c>
      <c r="J61" s="18">
        <v>206095.87</v>
      </c>
      <c r="K61" s="18">
        <v>0</v>
      </c>
      <c r="L61" s="18">
        <v>0</v>
      </c>
      <c r="M61" s="19">
        <v>0</v>
      </c>
      <c r="N61" s="19">
        <v>0</v>
      </c>
      <c r="O61" s="19">
        <v>0</v>
      </c>
      <c r="P61" s="19">
        <v>0</v>
      </c>
      <c r="Q61" s="19">
        <v>14426.71</v>
      </c>
      <c r="R61" s="19">
        <v>0</v>
      </c>
      <c r="S61" s="19">
        <v>0</v>
      </c>
      <c r="T61" s="19">
        <v>0</v>
      </c>
      <c r="U61" s="19">
        <v>0</v>
      </c>
      <c r="V61" s="19">
        <v>191669.16</v>
      </c>
      <c r="W61" s="20" t="s">
        <v>399</v>
      </c>
      <c r="X61" s="32"/>
      <c r="Y61" s="33"/>
      <c r="Z61"/>
    </row>
    <row r="62" spans="1:26" s="7" customFormat="1" ht="75" hidden="1" x14ac:dyDescent="0.25">
      <c r="A62" s="14" t="s">
        <v>110</v>
      </c>
      <c r="B62" s="15">
        <v>1122010000</v>
      </c>
      <c r="C62" s="16" t="s">
        <v>31</v>
      </c>
      <c r="D62" s="16" t="s">
        <v>32</v>
      </c>
      <c r="E62" s="28" t="s">
        <v>386</v>
      </c>
      <c r="F62" s="28" t="s">
        <v>408</v>
      </c>
      <c r="G62" s="16" t="str">
        <f>VLOOKUP(D62,'[2]DATOS PRESUP'!$A$15:$C$33,3)</f>
        <v>Administración  e impartición de los servicios educativos existentes de la Universidad Politécnica del Bicentenario</v>
      </c>
      <c r="H62" s="17">
        <v>1320</v>
      </c>
      <c r="I62" s="15" t="str">
        <f>VLOOKUP(H62,[2]partidas!$A$1:$B$274,2)</f>
        <v>Primas de vacaciones, dominical y gratificación de fin de año</v>
      </c>
      <c r="J62" s="18">
        <v>98053.53</v>
      </c>
      <c r="K62" s="18">
        <v>0</v>
      </c>
      <c r="L62" s="18">
        <v>0</v>
      </c>
      <c r="M62" s="19">
        <v>0</v>
      </c>
      <c r="N62" s="19">
        <v>0</v>
      </c>
      <c r="O62" s="19">
        <v>0</v>
      </c>
      <c r="P62" s="19">
        <v>0</v>
      </c>
      <c r="Q62" s="19">
        <v>6863.75</v>
      </c>
      <c r="R62" s="19">
        <v>0</v>
      </c>
      <c r="S62" s="19">
        <v>0</v>
      </c>
      <c r="T62" s="19">
        <v>0</v>
      </c>
      <c r="U62" s="19">
        <v>0</v>
      </c>
      <c r="V62" s="19">
        <v>91189.78</v>
      </c>
      <c r="W62" s="20" t="s">
        <v>399</v>
      </c>
      <c r="X62" s="32"/>
      <c r="Y62" s="33"/>
      <c r="Z62"/>
    </row>
    <row r="63" spans="1:26" s="7" customFormat="1" ht="75" hidden="1" x14ac:dyDescent="0.25">
      <c r="A63" s="14" t="s">
        <v>120</v>
      </c>
      <c r="B63" s="15">
        <v>1122010000</v>
      </c>
      <c r="C63" s="16" t="s">
        <v>31</v>
      </c>
      <c r="D63" s="16" t="s">
        <v>32</v>
      </c>
      <c r="E63" s="28" t="s">
        <v>386</v>
      </c>
      <c r="F63" s="28" t="s">
        <v>409</v>
      </c>
      <c r="G63" s="16" t="str">
        <f>VLOOKUP(D63,'[2]DATOS PRESUP'!$A$15:$C$33,3)</f>
        <v>Administración  e impartición de los servicios educativos existentes de la Universidad Politécnica del Bicentenario</v>
      </c>
      <c r="H63" s="17">
        <v>1320</v>
      </c>
      <c r="I63" s="15" t="str">
        <f>VLOOKUP(H63,[2]partidas!$A$1:$B$274,2)</f>
        <v>Primas de vacaciones, dominical y gratificación de fin de año</v>
      </c>
      <c r="J63" s="18">
        <v>280122.39</v>
      </c>
      <c r="K63" s="18">
        <v>0</v>
      </c>
      <c r="L63" s="18">
        <v>0</v>
      </c>
      <c r="M63" s="19">
        <v>0</v>
      </c>
      <c r="N63" s="19">
        <v>0</v>
      </c>
      <c r="O63" s="19">
        <v>0</v>
      </c>
      <c r="P63" s="19">
        <v>0</v>
      </c>
      <c r="Q63" s="19">
        <v>19608.57</v>
      </c>
      <c r="R63" s="19">
        <v>0</v>
      </c>
      <c r="S63" s="19">
        <v>0</v>
      </c>
      <c r="T63" s="19">
        <v>0</v>
      </c>
      <c r="U63" s="19">
        <v>0</v>
      </c>
      <c r="V63" s="19">
        <v>260513.82</v>
      </c>
      <c r="W63" s="20" t="s">
        <v>399</v>
      </c>
      <c r="X63" s="32"/>
      <c r="Y63" s="33"/>
      <c r="Z63"/>
    </row>
    <row r="64" spans="1:26" s="7" customFormat="1" ht="75" hidden="1" x14ac:dyDescent="0.25">
      <c r="A64" s="14" t="s">
        <v>187</v>
      </c>
      <c r="B64" s="15">
        <v>1122010000</v>
      </c>
      <c r="C64" s="16" t="s">
        <v>31</v>
      </c>
      <c r="D64" s="16" t="s">
        <v>32</v>
      </c>
      <c r="E64" s="28" t="s">
        <v>386</v>
      </c>
      <c r="F64" s="28" t="s">
        <v>410</v>
      </c>
      <c r="G64" s="16" t="str">
        <f>VLOOKUP(D64,'[2]DATOS PRESUP'!$A$15:$C$33,3)</f>
        <v>Administración  e impartición de los servicios educativos existentes de la Universidad Politécnica del Bicentenario</v>
      </c>
      <c r="H64" s="17">
        <v>1320</v>
      </c>
      <c r="I64" s="15" t="str">
        <f>VLOOKUP(H64,[2]partidas!$A$1:$B$274,2)</f>
        <v>Primas de vacaciones, dominical y gratificación de fin de año</v>
      </c>
      <c r="J64" s="18">
        <v>312938.96999999997</v>
      </c>
      <c r="K64" s="18">
        <v>0</v>
      </c>
      <c r="L64" s="18">
        <v>0</v>
      </c>
      <c r="M64" s="19">
        <v>0</v>
      </c>
      <c r="N64" s="19">
        <v>0</v>
      </c>
      <c r="O64" s="19">
        <v>0</v>
      </c>
      <c r="P64" s="19">
        <v>0</v>
      </c>
      <c r="Q64" s="19">
        <v>21905.73</v>
      </c>
      <c r="R64" s="19">
        <v>0</v>
      </c>
      <c r="S64" s="19">
        <v>0</v>
      </c>
      <c r="T64" s="19">
        <v>0</v>
      </c>
      <c r="U64" s="19">
        <v>0</v>
      </c>
      <c r="V64" s="19">
        <v>291033.24</v>
      </c>
      <c r="W64" s="20" t="s">
        <v>399</v>
      </c>
      <c r="X64" s="32"/>
      <c r="Y64" s="33"/>
      <c r="Z64"/>
    </row>
    <row r="65" spans="1:26" s="7" customFormat="1" ht="75" hidden="1" x14ac:dyDescent="0.25">
      <c r="A65" s="14" t="s">
        <v>398</v>
      </c>
      <c r="B65" s="15">
        <v>1122010000</v>
      </c>
      <c r="C65" s="16" t="s">
        <v>31</v>
      </c>
      <c r="D65" s="16" t="s">
        <v>34</v>
      </c>
      <c r="E65" s="28" t="s">
        <v>386</v>
      </c>
      <c r="F65" s="28" t="s">
        <v>411</v>
      </c>
      <c r="G65" s="16" t="str">
        <f>VLOOKUP(D65,'[2]DATOS PRESUP'!$A$15:$C$33,3)</f>
        <v>Aplicación de planes de trabajo de atención a la deserción y reprobación en los alumnos de la Universidad Politécnica del Bicentenario</v>
      </c>
      <c r="H65" s="17">
        <v>1320</v>
      </c>
      <c r="I65" s="15" t="str">
        <f>VLOOKUP(H65,[2]partidas!$A$1:$B$274,2)</f>
        <v>Primas de vacaciones, dominical y gratificación de fin de año</v>
      </c>
      <c r="J65" s="18">
        <v>53030.42</v>
      </c>
      <c r="K65" s="18">
        <v>0</v>
      </c>
      <c r="L65" s="18">
        <v>0</v>
      </c>
      <c r="M65" s="19">
        <v>0</v>
      </c>
      <c r="N65" s="19">
        <v>0</v>
      </c>
      <c r="O65" s="19">
        <v>0</v>
      </c>
      <c r="P65" s="19">
        <v>0</v>
      </c>
      <c r="Q65" s="19">
        <v>3712.13</v>
      </c>
      <c r="R65" s="19">
        <v>0</v>
      </c>
      <c r="S65" s="19">
        <v>0</v>
      </c>
      <c r="T65" s="19">
        <v>0</v>
      </c>
      <c r="U65" s="19">
        <v>0</v>
      </c>
      <c r="V65" s="19">
        <v>49318.29</v>
      </c>
      <c r="W65" s="20" t="s">
        <v>399</v>
      </c>
      <c r="X65" s="32"/>
      <c r="Y65" s="33"/>
      <c r="Z65"/>
    </row>
    <row r="66" spans="1:26" s="7" customFormat="1" ht="75" hidden="1" x14ac:dyDescent="0.25">
      <c r="A66" s="14" t="s">
        <v>81</v>
      </c>
      <c r="B66" s="15">
        <v>1122010000</v>
      </c>
      <c r="C66" s="16" t="s">
        <v>31</v>
      </c>
      <c r="D66" s="16" t="s">
        <v>36</v>
      </c>
      <c r="E66" s="28" t="s">
        <v>386</v>
      </c>
      <c r="F66" s="28" t="s">
        <v>405</v>
      </c>
      <c r="G66" s="16" t="str">
        <f>VLOOKUP(D66,'[2]DATOS PRESUP'!$A$15:$C$33,3)</f>
        <v>Apoyos para la profesionalización del personal de la Universidad Politécnica del Bicentenario</v>
      </c>
      <c r="H66" s="17">
        <v>1320</v>
      </c>
      <c r="I66" s="15" t="str">
        <f>VLOOKUP(H66,[2]partidas!$A$1:$B$274,2)</f>
        <v>Primas de vacaciones, dominical y gratificación de fin de año</v>
      </c>
      <c r="J66" s="18">
        <v>53030.42</v>
      </c>
      <c r="K66" s="18">
        <v>0</v>
      </c>
      <c r="L66" s="18">
        <v>0</v>
      </c>
      <c r="M66" s="19">
        <v>0</v>
      </c>
      <c r="N66" s="19">
        <v>0</v>
      </c>
      <c r="O66" s="19">
        <v>0</v>
      </c>
      <c r="P66" s="19">
        <v>0</v>
      </c>
      <c r="Q66" s="19">
        <v>3712.13</v>
      </c>
      <c r="R66" s="19">
        <v>0</v>
      </c>
      <c r="S66" s="19">
        <v>0</v>
      </c>
      <c r="T66" s="19">
        <v>0</v>
      </c>
      <c r="U66" s="19">
        <v>0</v>
      </c>
      <c r="V66" s="19">
        <v>49318.29</v>
      </c>
      <c r="W66" s="20" t="s">
        <v>399</v>
      </c>
      <c r="X66" s="32"/>
      <c r="Y66" s="33"/>
      <c r="Z66"/>
    </row>
    <row r="67" spans="1:26" s="7" customFormat="1" ht="75" hidden="1" x14ac:dyDescent="0.25">
      <c r="A67" s="14" t="s">
        <v>350</v>
      </c>
      <c r="B67" s="15">
        <v>1122010000</v>
      </c>
      <c r="C67" s="16" t="s">
        <v>31</v>
      </c>
      <c r="D67" s="16" t="s">
        <v>38</v>
      </c>
      <c r="E67" s="28" t="s">
        <v>387</v>
      </c>
      <c r="F67" s="28">
        <v>2</v>
      </c>
      <c r="G67" s="16" t="str">
        <f>VLOOKUP(D67,'[2]DATOS PRESUP'!$A$15:$C$33,3)</f>
        <v>Capacitación y certificación de competencias profesionales de los alumnos de la Universidad Politécnica del Bicentenario</v>
      </c>
      <c r="H67" s="17">
        <v>1320</v>
      </c>
      <c r="I67" s="15" t="str">
        <f>VLOOKUP(H67,[2]partidas!$A$1:$B$274,2)</f>
        <v>Primas de vacaciones, dominical y gratificación de fin de año</v>
      </c>
      <c r="J67" s="18">
        <v>37013.26</v>
      </c>
      <c r="K67" s="18">
        <v>0</v>
      </c>
      <c r="L67" s="18">
        <v>0</v>
      </c>
      <c r="M67" s="19">
        <v>0</v>
      </c>
      <c r="N67" s="19">
        <v>0</v>
      </c>
      <c r="O67" s="19">
        <v>0</v>
      </c>
      <c r="P67" s="19">
        <v>0</v>
      </c>
      <c r="Q67" s="19">
        <v>2590.9299999999998</v>
      </c>
      <c r="R67" s="19">
        <v>0</v>
      </c>
      <c r="S67" s="19">
        <v>0</v>
      </c>
      <c r="T67" s="19">
        <v>0</v>
      </c>
      <c r="U67" s="19">
        <v>0</v>
      </c>
      <c r="V67" s="19">
        <v>34422.33</v>
      </c>
      <c r="W67" s="20" t="s">
        <v>399</v>
      </c>
      <c r="X67" s="32"/>
      <c r="Y67" s="33"/>
      <c r="Z67"/>
    </row>
    <row r="68" spans="1:26" s="7" customFormat="1" ht="75" hidden="1" x14ac:dyDescent="0.25">
      <c r="A68" s="14" t="s">
        <v>69</v>
      </c>
      <c r="B68" s="15">
        <v>1122010000</v>
      </c>
      <c r="C68" s="16" t="s">
        <v>31</v>
      </c>
      <c r="D68" s="16" t="s">
        <v>40</v>
      </c>
      <c r="E68" s="28" t="s">
        <v>386</v>
      </c>
      <c r="F68" s="28">
        <v>6</v>
      </c>
      <c r="G68" s="16" t="str">
        <f>VLOOKUP(D68,'[2]DATOS PRESUP'!$A$15:$C$33,3)</f>
        <v>Formación integral de las alumnos de la Universidad Politécnica del  Bicentenario</v>
      </c>
      <c r="H68" s="17">
        <v>1320</v>
      </c>
      <c r="I68" s="15" t="str">
        <f>VLOOKUP(H68,[2]partidas!$A$1:$B$274,2)</f>
        <v>Primas de vacaciones, dominical y gratificación de fin de año</v>
      </c>
      <c r="J68" s="18">
        <v>61040.27</v>
      </c>
      <c r="K68" s="18">
        <v>0</v>
      </c>
      <c r="L68" s="18">
        <v>0</v>
      </c>
      <c r="M68" s="19">
        <v>0</v>
      </c>
      <c r="N68" s="19">
        <v>0</v>
      </c>
      <c r="O68" s="19">
        <v>0</v>
      </c>
      <c r="P68" s="19">
        <v>0</v>
      </c>
      <c r="Q68" s="19">
        <v>4272.82</v>
      </c>
      <c r="R68" s="19">
        <v>0</v>
      </c>
      <c r="S68" s="19">
        <v>0</v>
      </c>
      <c r="T68" s="19">
        <v>0</v>
      </c>
      <c r="U68" s="19">
        <v>0</v>
      </c>
      <c r="V68" s="19">
        <v>56767.45</v>
      </c>
      <c r="W68" s="20" t="s">
        <v>399</v>
      </c>
      <c r="X68" s="32"/>
      <c r="Y68" s="33"/>
      <c r="Z68"/>
    </row>
    <row r="69" spans="1:26" s="7" customFormat="1" ht="75" hidden="1" x14ac:dyDescent="0.25">
      <c r="A69" s="14" t="s">
        <v>398</v>
      </c>
      <c r="B69" s="15">
        <v>1122010000</v>
      </c>
      <c r="C69" s="16" t="s">
        <v>31</v>
      </c>
      <c r="D69" s="16" t="s">
        <v>40</v>
      </c>
      <c r="E69" s="28" t="s">
        <v>386</v>
      </c>
      <c r="F69" s="28">
        <v>8</v>
      </c>
      <c r="G69" s="16" t="str">
        <f>VLOOKUP(D69,'[2]DATOS PRESUP'!$A$15:$C$33,3)</f>
        <v>Formación integral de las alumnos de la Universidad Politécnica del  Bicentenario</v>
      </c>
      <c r="H69" s="17">
        <v>1320</v>
      </c>
      <c r="I69" s="15" t="str">
        <f>VLOOKUP(H69,[2]partidas!$A$1:$B$274,2)</f>
        <v>Primas de vacaciones, dominical y gratificación de fin de año</v>
      </c>
      <c r="J69" s="18">
        <v>74026.52</v>
      </c>
      <c r="K69" s="18">
        <v>0</v>
      </c>
      <c r="L69" s="18">
        <v>0</v>
      </c>
      <c r="M69" s="19">
        <v>0</v>
      </c>
      <c r="N69" s="19">
        <v>0</v>
      </c>
      <c r="O69" s="19">
        <v>0</v>
      </c>
      <c r="P69" s="19">
        <v>0</v>
      </c>
      <c r="Q69" s="19">
        <v>5181.8599999999997</v>
      </c>
      <c r="R69" s="19">
        <v>0</v>
      </c>
      <c r="S69" s="19">
        <v>0</v>
      </c>
      <c r="T69" s="19">
        <v>0</v>
      </c>
      <c r="U69" s="19">
        <v>0</v>
      </c>
      <c r="V69" s="19">
        <v>68844.66</v>
      </c>
      <c r="W69" s="20" t="s">
        <v>399</v>
      </c>
      <c r="X69" s="32"/>
      <c r="Y69" s="33"/>
      <c r="Z69"/>
    </row>
    <row r="70" spans="1:26" s="7" customFormat="1" ht="75" hidden="1" x14ac:dyDescent="0.25">
      <c r="A70" s="14" t="s">
        <v>126</v>
      </c>
      <c r="B70" s="15">
        <v>1122010000</v>
      </c>
      <c r="C70" s="16" t="s">
        <v>23</v>
      </c>
      <c r="D70" s="16" t="s">
        <v>43</v>
      </c>
      <c r="E70" s="28" t="s">
        <v>388</v>
      </c>
      <c r="F70" s="28">
        <v>1</v>
      </c>
      <c r="G70" s="16" t="str">
        <f>VLOOKUP(D70,'[2]DATOS PRESUP'!$A$15:$C$33,3)</f>
        <v>Mantenimiento de la infraestructura de la Universidad Politécnica del Bicentenario</v>
      </c>
      <c r="H70" s="17">
        <v>1320</v>
      </c>
      <c r="I70" s="15" t="str">
        <f>VLOOKUP(H70,[2]partidas!$A$1:$B$274,2)</f>
        <v>Primas de vacaciones, dominical y gratificación de fin de año</v>
      </c>
      <c r="J70" s="18">
        <v>71800.06</v>
      </c>
      <c r="K70" s="18">
        <v>0</v>
      </c>
      <c r="L70" s="18">
        <v>0</v>
      </c>
      <c r="M70" s="19">
        <v>0</v>
      </c>
      <c r="N70" s="19">
        <v>0</v>
      </c>
      <c r="O70" s="19">
        <v>0</v>
      </c>
      <c r="P70" s="19">
        <v>0</v>
      </c>
      <c r="Q70" s="19">
        <v>5026</v>
      </c>
      <c r="R70" s="19">
        <v>0</v>
      </c>
      <c r="S70" s="19">
        <v>0</v>
      </c>
      <c r="T70" s="19">
        <v>0</v>
      </c>
      <c r="U70" s="19">
        <v>0</v>
      </c>
      <c r="V70" s="19">
        <v>66774.06</v>
      </c>
      <c r="W70" s="20" t="s">
        <v>399</v>
      </c>
      <c r="X70" s="32"/>
      <c r="Y70" s="33"/>
      <c r="Z70"/>
    </row>
    <row r="71" spans="1:26" s="7" customFormat="1" ht="75" hidden="1" x14ac:dyDescent="0.25">
      <c r="A71" s="14" t="s">
        <v>350</v>
      </c>
      <c r="B71" s="15">
        <v>1122010000</v>
      </c>
      <c r="C71" s="16" t="s">
        <v>26</v>
      </c>
      <c r="D71" s="16" t="s">
        <v>47</v>
      </c>
      <c r="E71" s="28" t="s">
        <v>387</v>
      </c>
      <c r="F71" s="28" t="s">
        <v>404</v>
      </c>
      <c r="G71" s="16" t="str">
        <f>VLOOKUP(D71,'[2]DATOS PRESUP'!$A$15:$C$33,3)</f>
        <v>Operación de servicios de vinculación de la Universidad Politécnica del Bicentenario con el entorno</v>
      </c>
      <c r="H71" s="17">
        <v>1320</v>
      </c>
      <c r="I71" s="15" t="str">
        <f>VLOOKUP(H71,[2]partidas!$A$1:$B$274,2)</f>
        <v>Primas de vacaciones, dominical y gratificación de fin de año</v>
      </c>
      <c r="J71" s="18">
        <v>106096.88</v>
      </c>
      <c r="K71" s="18">
        <v>0</v>
      </c>
      <c r="L71" s="18">
        <v>0</v>
      </c>
      <c r="M71" s="19">
        <v>0</v>
      </c>
      <c r="N71" s="19">
        <v>0</v>
      </c>
      <c r="O71" s="19">
        <v>0</v>
      </c>
      <c r="P71" s="19">
        <v>0</v>
      </c>
      <c r="Q71" s="19">
        <v>7426.78</v>
      </c>
      <c r="R71" s="19">
        <v>0</v>
      </c>
      <c r="S71" s="19">
        <v>0</v>
      </c>
      <c r="T71" s="19">
        <v>0</v>
      </c>
      <c r="U71" s="19">
        <v>0</v>
      </c>
      <c r="V71" s="19">
        <v>98670.1</v>
      </c>
      <c r="W71" s="20" t="s">
        <v>399</v>
      </c>
      <c r="X71" s="32"/>
      <c r="Y71" s="33"/>
      <c r="Z71"/>
    </row>
    <row r="72" spans="1:26" s="7" customFormat="1" ht="75" hidden="1" x14ac:dyDescent="0.25">
      <c r="A72" s="14" t="s">
        <v>320</v>
      </c>
      <c r="B72" s="15">
        <v>1122010000</v>
      </c>
      <c r="C72" s="16" t="s">
        <v>26</v>
      </c>
      <c r="D72" s="16" t="s">
        <v>51</v>
      </c>
      <c r="E72" s="28" t="s">
        <v>387</v>
      </c>
      <c r="F72" s="28" t="s">
        <v>400</v>
      </c>
      <c r="G72" s="16" t="str">
        <f>VLOOKUP(D72,'[2]DATOS PRESUP'!$A$15:$C$33,3)</f>
        <v>Administración del mantenimiento y soporte de equipo informático, cómputo y redes de la Universidad Politécnica del Bicentenario</v>
      </c>
      <c r="H72" s="17">
        <v>1320</v>
      </c>
      <c r="I72" s="15" t="str">
        <f>VLOOKUP(H72,[2]partidas!$A$1:$B$274,2)</f>
        <v>Primas de vacaciones, dominical y gratificación de fin de año</v>
      </c>
      <c r="J72" s="18">
        <v>53030.42</v>
      </c>
      <c r="K72" s="18">
        <v>0</v>
      </c>
      <c r="L72" s="18">
        <v>0</v>
      </c>
      <c r="M72" s="19">
        <v>0</v>
      </c>
      <c r="N72" s="19">
        <v>0</v>
      </c>
      <c r="O72" s="19">
        <v>0</v>
      </c>
      <c r="P72" s="19">
        <v>0</v>
      </c>
      <c r="Q72" s="19">
        <v>3712.13</v>
      </c>
      <c r="R72" s="19">
        <v>0</v>
      </c>
      <c r="S72" s="19">
        <v>0</v>
      </c>
      <c r="T72" s="19">
        <v>0</v>
      </c>
      <c r="U72" s="19">
        <v>0</v>
      </c>
      <c r="V72" s="19">
        <v>49318.29</v>
      </c>
      <c r="W72" s="20" t="s">
        <v>399</v>
      </c>
      <c r="X72" s="32"/>
      <c r="Y72" s="33"/>
      <c r="Z72"/>
    </row>
    <row r="73" spans="1:26" s="7" customFormat="1" ht="75" hidden="1" x14ac:dyDescent="0.25">
      <c r="A73" s="14" t="s">
        <v>58</v>
      </c>
      <c r="B73" s="15">
        <v>1122010000</v>
      </c>
      <c r="C73" s="16" t="s">
        <v>31</v>
      </c>
      <c r="D73" s="16" t="s">
        <v>53</v>
      </c>
      <c r="E73" s="28" t="s">
        <v>386</v>
      </c>
      <c r="F73" s="28" t="s">
        <v>402</v>
      </c>
      <c r="G73" s="16" t="str">
        <f>VLOOKUP(D73,'[2]DATOS PRESUP'!$A$15:$C$33,3)</f>
        <v>Administración de los servicios escolares de la Universidad Politécnica del Bicentenario</v>
      </c>
      <c r="H73" s="17">
        <v>1320</v>
      </c>
      <c r="I73" s="15" t="str">
        <f>VLOOKUP(H73,[2]partidas!$A$1:$B$274,2)</f>
        <v>Primas de vacaciones, dominical y gratificación de fin de año</v>
      </c>
      <c r="J73" s="18">
        <v>93074.59</v>
      </c>
      <c r="K73" s="18">
        <v>0</v>
      </c>
      <c r="L73" s="18">
        <v>0</v>
      </c>
      <c r="M73" s="19">
        <v>0</v>
      </c>
      <c r="N73" s="19">
        <v>0</v>
      </c>
      <c r="O73" s="19">
        <v>0</v>
      </c>
      <c r="P73" s="19">
        <v>0</v>
      </c>
      <c r="Q73" s="19">
        <v>6515.22</v>
      </c>
      <c r="R73" s="19">
        <v>0</v>
      </c>
      <c r="S73" s="19">
        <v>0</v>
      </c>
      <c r="T73" s="19">
        <v>0</v>
      </c>
      <c r="U73" s="19">
        <v>0</v>
      </c>
      <c r="V73" s="19">
        <v>86559.37</v>
      </c>
      <c r="W73" s="20" t="s">
        <v>399</v>
      </c>
      <c r="X73" s="32"/>
      <c r="Y73" s="33"/>
      <c r="Z73"/>
    </row>
    <row r="74" spans="1:26" s="7" customFormat="1" ht="75" hidden="1" x14ac:dyDescent="0.25">
      <c r="A74" s="14" t="s">
        <v>86</v>
      </c>
      <c r="B74" s="15">
        <v>1122010000</v>
      </c>
      <c r="C74" s="16" t="s">
        <v>26</v>
      </c>
      <c r="D74" s="16" t="s">
        <v>55</v>
      </c>
      <c r="E74" s="28" t="s">
        <v>386</v>
      </c>
      <c r="F74" s="28" t="s">
        <v>403</v>
      </c>
      <c r="G74" s="16" t="str">
        <f>VLOOKUP(D74,'[2]DATOS PRESUP'!$A$15:$C$33,3)</f>
        <v>Gestión de proyectos de investigación, innovación y desarrollo tecnológico de la UPB</v>
      </c>
      <c r="H74" s="17">
        <v>1320</v>
      </c>
      <c r="I74" s="15" t="str">
        <f>VLOOKUP(H74,[2]partidas!$A$1:$B$274,2)</f>
        <v>Primas de vacaciones, dominical y gratificación de fin de año</v>
      </c>
      <c r="J74" s="18">
        <v>37013.26</v>
      </c>
      <c r="K74" s="18">
        <v>0</v>
      </c>
      <c r="L74" s="18">
        <v>0</v>
      </c>
      <c r="M74" s="19">
        <v>0</v>
      </c>
      <c r="N74" s="19">
        <v>0</v>
      </c>
      <c r="O74" s="19">
        <v>0</v>
      </c>
      <c r="P74" s="19">
        <v>0</v>
      </c>
      <c r="Q74" s="19">
        <v>2590.9299999999998</v>
      </c>
      <c r="R74" s="19">
        <v>0</v>
      </c>
      <c r="S74" s="19">
        <v>0</v>
      </c>
      <c r="T74" s="19">
        <v>0</v>
      </c>
      <c r="U74" s="19">
        <v>0</v>
      </c>
      <c r="V74" s="19">
        <v>34422.33</v>
      </c>
      <c r="W74" s="20" t="s">
        <v>399</v>
      </c>
      <c r="X74" s="32"/>
      <c r="Y74" s="33"/>
      <c r="Z74"/>
    </row>
    <row r="75" spans="1:26" s="7" customFormat="1" ht="45" hidden="1" x14ac:dyDescent="0.25">
      <c r="A75" s="14" t="s">
        <v>240</v>
      </c>
      <c r="B75" s="15">
        <v>1122010000</v>
      </c>
      <c r="C75" s="16" t="s">
        <v>23</v>
      </c>
      <c r="D75" s="16" t="s">
        <v>24</v>
      </c>
      <c r="E75" s="28" t="s">
        <v>388</v>
      </c>
      <c r="F75" s="28">
        <v>3</v>
      </c>
      <c r="G75" s="16" t="str">
        <f>VLOOKUP(D75,'[2]DATOS PRESUP'!$A$15:$C$33,3)</f>
        <v>Administración de los recursos humanos, materiales, financieros y de servicios de la Universidad Politécnica del Bicentenario</v>
      </c>
      <c r="H75" s="17">
        <v>1410</v>
      </c>
      <c r="I75" s="15" t="str">
        <f>VLOOKUP(H75,[2]partidas!$A$1:$B$274,2)</f>
        <v>Aportaciones de seguridad social</v>
      </c>
      <c r="J75" s="18">
        <v>28645.760000000002</v>
      </c>
      <c r="K75" s="18">
        <v>3580.72</v>
      </c>
      <c r="L75" s="18">
        <v>3580.72</v>
      </c>
      <c r="M75" s="19">
        <v>3580.72</v>
      </c>
      <c r="N75" s="19">
        <v>3580.72</v>
      </c>
      <c r="O75" s="19">
        <v>3580.72</v>
      </c>
      <c r="P75" s="19">
        <v>3580.72</v>
      </c>
      <c r="Q75" s="19">
        <v>3580.72</v>
      </c>
      <c r="R75" s="19">
        <v>3580.72</v>
      </c>
      <c r="S75" s="19">
        <v>0</v>
      </c>
      <c r="T75" s="19">
        <v>0</v>
      </c>
      <c r="U75" s="19">
        <v>0</v>
      </c>
      <c r="V75" s="19">
        <v>0</v>
      </c>
      <c r="W75" s="20" t="s">
        <v>399</v>
      </c>
      <c r="X75" s="32"/>
      <c r="Y75" s="33"/>
      <c r="Z75"/>
    </row>
    <row r="76" spans="1:26" s="7" customFormat="1" ht="45" hidden="1" x14ac:dyDescent="0.25">
      <c r="A76" s="14" t="s">
        <v>240</v>
      </c>
      <c r="B76" s="15">
        <v>2522221040</v>
      </c>
      <c r="C76" s="16" t="s">
        <v>23</v>
      </c>
      <c r="D76" s="16" t="s">
        <v>24</v>
      </c>
      <c r="E76" s="28" t="s">
        <v>388</v>
      </c>
      <c r="F76" s="28" t="s">
        <v>400</v>
      </c>
      <c r="G76" s="16" t="str">
        <f>VLOOKUP(D76,'[2]DATOS PRESUP'!$A$15:$C$33,3)</f>
        <v>Administración de los recursos humanos, materiales, financieros y de servicios de la Universidad Politécnica del Bicentenario</v>
      </c>
      <c r="H76" s="17">
        <v>1410</v>
      </c>
      <c r="I76" s="15" t="str">
        <f>VLOOKUP(H76,[2]partidas!$A$1:$B$274,2)</f>
        <v>Aportaciones de seguridad social</v>
      </c>
      <c r="J76" s="18">
        <v>14322.88</v>
      </c>
      <c r="K76" s="18">
        <v>0</v>
      </c>
      <c r="L76" s="18">
        <v>0</v>
      </c>
      <c r="M76" s="19">
        <v>0</v>
      </c>
      <c r="N76" s="19">
        <v>0</v>
      </c>
      <c r="O76" s="19">
        <v>0</v>
      </c>
      <c r="P76" s="19">
        <v>0</v>
      </c>
      <c r="Q76" s="19">
        <v>0</v>
      </c>
      <c r="R76" s="19">
        <v>0</v>
      </c>
      <c r="S76" s="19">
        <v>3580.72</v>
      </c>
      <c r="T76" s="19">
        <v>3580.72</v>
      </c>
      <c r="U76" s="19">
        <v>3580.72</v>
      </c>
      <c r="V76" s="19">
        <v>3580.72</v>
      </c>
      <c r="W76" s="20" t="s">
        <v>399</v>
      </c>
      <c r="X76" s="32"/>
      <c r="Y76" s="33"/>
      <c r="Z76"/>
    </row>
    <row r="77" spans="1:26" s="7" customFormat="1" ht="45" hidden="1" x14ac:dyDescent="0.25">
      <c r="A77" s="14" t="s">
        <v>250</v>
      </c>
      <c r="B77" s="15">
        <v>1122010000</v>
      </c>
      <c r="C77" s="16" t="s">
        <v>23</v>
      </c>
      <c r="D77" s="16" t="s">
        <v>24</v>
      </c>
      <c r="E77" s="28" t="s">
        <v>388</v>
      </c>
      <c r="F77" s="28">
        <v>4</v>
      </c>
      <c r="G77" s="16" t="str">
        <f>VLOOKUP(D77,'[2]DATOS PRESUP'!$A$15:$C$33,3)</f>
        <v>Administración de los recursos humanos, materiales, financieros y de servicios de la Universidad Politécnica del Bicentenario</v>
      </c>
      <c r="H77" s="17">
        <v>1410</v>
      </c>
      <c r="I77" s="15" t="str">
        <f>VLOOKUP(H77,[2]partidas!$A$1:$B$274,2)</f>
        <v>Aportaciones de seguridad social</v>
      </c>
      <c r="J77" s="18">
        <v>59101.760000000002</v>
      </c>
      <c r="K77" s="18">
        <v>7387.72</v>
      </c>
      <c r="L77" s="18">
        <v>7387.72</v>
      </c>
      <c r="M77" s="19">
        <v>7387.72</v>
      </c>
      <c r="N77" s="19">
        <v>7387.72</v>
      </c>
      <c r="O77" s="19">
        <v>7387.72</v>
      </c>
      <c r="P77" s="19">
        <v>7387.72</v>
      </c>
      <c r="Q77" s="19">
        <v>7387.72</v>
      </c>
      <c r="R77" s="19">
        <v>7387.72</v>
      </c>
      <c r="S77" s="19">
        <v>0</v>
      </c>
      <c r="T77" s="19">
        <v>0</v>
      </c>
      <c r="U77" s="19">
        <v>0</v>
      </c>
      <c r="V77" s="19">
        <v>0</v>
      </c>
      <c r="W77" s="20" t="s">
        <v>399</v>
      </c>
      <c r="X77" s="32"/>
      <c r="Y77" s="33"/>
      <c r="Z77"/>
    </row>
    <row r="78" spans="1:26" s="7" customFormat="1" ht="45" hidden="1" x14ac:dyDescent="0.25">
      <c r="A78" s="14" t="s">
        <v>250</v>
      </c>
      <c r="B78" s="15">
        <v>2522221040</v>
      </c>
      <c r="C78" s="16" t="s">
        <v>23</v>
      </c>
      <c r="D78" s="16" t="s">
        <v>24</v>
      </c>
      <c r="E78" s="28" t="s">
        <v>388</v>
      </c>
      <c r="F78" s="28" t="s">
        <v>401</v>
      </c>
      <c r="G78" s="16" t="str">
        <f>VLOOKUP(D78,'[2]DATOS PRESUP'!$A$15:$C$33,3)</f>
        <v>Administración de los recursos humanos, materiales, financieros y de servicios de la Universidad Politécnica del Bicentenario</v>
      </c>
      <c r="H78" s="17">
        <v>1410</v>
      </c>
      <c r="I78" s="15" t="str">
        <f>VLOOKUP(H78,[2]partidas!$A$1:$B$274,2)</f>
        <v>Aportaciones de seguridad social</v>
      </c>
      <c r="J78" s="18">
        <v>29550.880000000001</v>
      </c>
      <c r="K78" s="18">
        <v>0</v>
      </c>
      <c r="L78" s="18">
        <v>0</v>
      </c>
      <c r="M78" s="19">
        <v>0</v>
      </c>
      <c r="N78" s="19">
        <v>0</v>
      </c>
      <c r="O78" s="19">
        <v>0</v>
      </c>
      <c r="P78" s="19">
        <v>0</v>
      </c>
      <c r="Q78" s="19">
        <v>0</v>
      </c>
      <c r="R78" s="19">
        <v>0</v>
      </c>
      <c r="S78" s="19">
        <v>7387.72</v>
      </c>
      <c r="T78" s="19">
        <v>7387.72</v>
      </c>
      <c r="U78" s="19">
        <v>7387.72</v>
      </c>
      <c r="V78" s="19">
        <v>7387.72</v>
      </c>
      <c r="W78" s="20" t="s">
        <v>399</v>
      </c>
      <c r="X78" s="32"/>
      <c r="Y78" s="33"/>
      <c r="Z78"/>
    </row>
    <row r="79" spans="1:26" s="7" customFormat="1" ht="45" hidden="1" x14ac:dyDescent="0.25">
      <c r="A79" s="14" t="s">
        <v>339</v>
      </c>
      <c r="B79" s="15">
        <v>1122010000</v>
      </c>
      <c r="C79" s="16" t="s">
        <v>23</v>
      </c>
      <c r="D79" s="16" t="s">
        <v>24</v>
      </c>
      <c r="E79" s="28" t="s">
        <v>388</v>
      </c>
      <c r="F79" s="28" t="s">
        <v>402</v>
      </c>
      <c r="G79" s="16" t="str">
        <f>VLOOKUP(D79,'[2]DATOS PRESUP'!$A$15:$C$33,3)</f>
        <v>Administración de los recursos humanos, materiales, financieros y de servicios de la Universidad Politécnica del Bicentenario</v>
      </c>
      <c r="H79" s="17">
        <v>1410</v>
      </c>
      <c r="I79" s="15" t="str">
        <f>VLOOKUP(H79,[2]partidas!$A$1:$B$274,2)</f>
        <v>Aportaciones de seguridad social</v>
      </c>
      <c r="J79" s="18">
        <v>103137.92000000001</v>
      </c>
      <c r="K79" s="18">
        <v>12892.24</v>
      </c>
      <c r="L79" s="18">
        <v>12892.24</v>
      </c>
      <c r="M79" s="19">
        <v>12892.24</v>
      </c>
      <c r="N79" s="19">
        <v>12892.24</v>
      </c>
      <c r="O79" s="19">
        <v>12892.24</v>
      </c>
      <c r="P79" s="19">
        <v>12892.24</v>
      </c>
      <c r="Q79" s="19">
        <v>12892.24</v>
      </c>
      <c r="R79" s="19">
        <v>12892.24</v>
      </c>
      <c r="S79" s="19">
        <v>0</v>
      </c>
      <c r="T79" s="19">
        <v>0</v>
      </c>
      <c r="U79" s="19">
        <v>0</v>
      </c>
      <c r="V79" s="19">
        <v>0</v>
      </c>
      <c r="W79" s="20" t="s">
        <v>399</v>
      </c>
      <c r="X79" s="32"/>
      <c r="Y79" s="33"/>
      <c r="Z79"/>
    </row>
    <row r="80" spans="1:26" s="7" customFormat="1" ht="45" hidden="1" x14ac:dyDescent="0.25">
      <c r="A80" s="14" t="s">
        <v>339</v>
      </c>
      <c r="B80" s="15">
        <v>2522221040</v>
      </c>
      <c r="C80" s="16" t="s">
        <v>23</v>
      </c>
      <c r="D80" s="16" t="s">
        <v>24</v>
      </c>
      <c r="E80" s="28" t="s">
        <v>388</v>
      </c>
      <c r="F80" s="28" t="s">
        <v>402</v>
      </c>
      <c r="G80" s="16" t="str">
        <f>VLOOKUP(D80,'[2]DATOS PRESUP'!$A$15:$C$33,3)</f>
        <v>Administración de los recursos humanos, materiales, financieros y de servicios de la Universidad Politécnica del Bicentenario</v>
      </c>
      <c r="H80" s="17">
        <v>1410</v>
      </c>
      <c r="I80" s="15" t="str">
        <f>VLOOKUP(H80,[2]partidas!$A$1:$B$274,2)</f>
        <v>Aportaciones de seguridad social</v>
      </c>
      <c r="J80" s="18">
        <v>51568.959999999999</v>
      </c>
      <c r="K80" s="18">
        <v>0</v>
      </c>
      <c r="L80" s="18">
        <v>0</v>
      </c>
      <c r="M80" s="19">
        <v>0</v>
      </c>
      <c r="N80" s="19">
        <v>0</v>
      </c>
      <c r="O80" s="19">
        <v>0</v>
      </c>
      <c r="P80" s="19">
        <v>0</v>
      </c>
      <c r="Q80" s="19">
        <v>0</v>
      </c>
      <c r="R80" s="19">
        <v>0</v>
      </c>
      <c r="S80" s="19">
        <v>12892.24</v>
      </c>
      <c r="T80" s="19">
        <v>12892.24</v>
      </c>
      <c r="U80" s="19">
        <v>12892.24</v>
      </c>
      <c r="V80" s="19">
        <v>12892.24</v>
      </c>
      <c r="W80" s="20" t="s">
        <v>399</v>
      </c>
      <c r="X80" s="32"/>
      <c r="Y80" s="33"/>
      <c r="Z80"/>
    </row>
    <row r="81" spans="1:26" s="7" customFormat="1" ht="30" hidden="1" x14ac:dyDescent="0.25">
      <c r="A81" s="14" t="s">
        <v>232</v>
      </c>
      <c r="B81" s="15">
        <v>1122010000</v>
      </c>
      <c r="C81" s="16" t="s">
        <v>26</v>
      </c>
      <c r="D81" s="16" t="s">
        <v>27</v>
      </c>
      <c r="E81" s="28" t="s">
        <v>387</v>
      </c>
      <c r="F81" s="28" t="s">
        <v>403</v>
      </c>
      <c r="G81" s="16" t="str">
        <f>VLOOKUP(D81,'[2]DATOS PRESUP'!$A$15:$C$33,3)</f>
        <v>Dirección Estratégica de la Universidad Politécnica del Bicentenario</v>
      </c>
      <c r="H81" s="17">
        <v>1410</v>
      </c>
      <c r="I81" s="15" t="str">
        <f>VLOOKUP(H81,[2]partidas!$A$1:$B$274,2)</f>
        <v>Aportaciones de seguridad social</v>
      </c>
      <c r="J81" s="18">
        <v>81442.8</v>
      </c>
      <c r="K81" s="18">
        <v>10180.35</v>
      </c>
      <c r="L81" s="18">
        <v>10180.35</v>
      </c>
      <c r="M81" s="19">
        <v>10180.35</v>
      </c>
      <c r="N81" s="19">
        <v>10180.35</v>
      </c>
      <c r="O81" s="19">
        <v>10180.35</v>
      </c>
      <c r="P81" s="19">
        <v>10180.35</v>
      </c>
      <c r="Q81" s="19">
        <v>10180.35</v>
      </c>
      <c r="R81" s="19">
        <v>10180.35</v>
      </c>
      <c r="S81" s="19">
        <v>0</v>
      </c>
      <c r="T81" s="19">
        <v>0</v>
      </c>
      <c r="U81" s="19">
        <v>0</v>
      </c>
      <c r="V81" s="19">
        <v>0</v>
      </c>
      <c r="W81" s="20" t="s">
        <v>399</v>
      </c>
      <c r="X81" s="32"/>
      <c r="Y81" s="33"/>
      <c r="Z81"/>
    </row>
    <row r="82" spans="1:26" s="7" customFormat="1" ht="30" hidden="1" x14ac:dyDescent="0.25">
      <c r="A82" s="14" t="s">
        <v>232</v>
      </c>
      <c r="B82" s="15">
        <v>2522221040</v>
      </c>
      <c r="C82" s="16" t="s">
        <v>26</v>
      </c>
      <c r="D82" s="16" t="s">
        <v>27</v>
      </c>
      <c r="E82" s="28" t="s">
        <v>387</v>
      </c>
      <c r="F82" s="28" t="s">
        <v>403</v>
      </c>
      <c r="G82" s="16" t="str">
        <f>VLOOKUP(D82,'[2]DATOS PRESUP'!$A$15:$C$33,3)</f>
        <v>Dirección Estratégica de la Universidad Politécnica del Bicentenario</v>
      </c>
      <c r="H82" s="17">
        <v>1410</v>
      </c>
      <c r="I82" s="15" t="str">
        <f>VLOOKUP(H82,[2]partidas!$A$1:$B$274,2)</f>
        <v>Aportaciones de seguridad social</v>
      </c>
      <c r="J82" s="18">
        <v>40721.4</v>
      </c>
      <c r="K82" s="18">
        <v>0</v>
      </c>
      <c r="L82" s="18">
        <v>0</v>
      </c>
      <c r="M82" s="19">
        <v>0</v>
      </c>
      <c r="N82" s="19">
        <v>0</v>
      </c>
      <c r="O82" s="19">
        <v>0</v>
      </c>
      <c r="P82" s="19">
        <v>0</v>
      </c>
      <c r="Q82" s="19">
        <v>0</v>
      </c>
      <c r="R82" s="19">
        <v>0</v>
      </c>
      <c r="S82" s="19">
        <v>10180.35</v>
      </c>
      <c r="T82" s="19">
        <v>10180.35</v>
      </c>
      <c r="U82" s="19">
        <v>10180.35</v>
      </c>
      <c r="V82" s="19">
        <v>10180.35</v>
      </c>
      <c r="W82" s="20" t="s">
        <v>399</v>
      </c>
      <c r="X82" s="32"/>
      <c r="Y82" s="33"/>
      <c r="Z82"/>
    </row>
    <row r="83" spans="1:26" s="7" customFormat="1" ht="45" hidden="1" x14ac:dyDescent="0.25">
      <c r="A83" s="14" t="s">
        <v>202</v>
      </c>
      <c r="B83" s="15">
        <v>1122010000</v>
      </c>
      <c r="C83" s="16" t="s">
        <v>26</v>
      </c>
      <c r="D83" s="16" t="s">
        <v>29</v>
      </c>
      <c r="E83" s="28" t="s">
        <v>388</v>
      </c>
      <c r="F83" s="28" t="s">
        <v>404</v>
      </c>
      <c r="G83" s="16" t="str">
        <f>VLOOKUP(D83,'[2]DATOS PRESUP'!$A$15:$C$33,3)</f>
        <v>Operación del modelo de planeación y evaluación de la Universidad Politécnica del Bicentenario</v>
      </c>
      <c r="H83" s="17">
        <v>1410</v>
      </c>
      <c r="I83" s="15" t="str">
        <f>VLOOKUP(H83,[2]partidas!$A$1:$B$274,2)</f>
        <v>Aportaciones de seguridad social</v>
      </c>
      <c r="J83" s="18">
        <v>75732.320000000007</v>
      </c>
      <c r="K83" s="18">
        <v>9466.5400000000009</v>
      </c>
      <c r="L83" s="18">
        <v>9466.5400000000009</v>
      </c>
      <c r="M83" s="19">
        <v>9466.5400000000009</v>
      </c>
      <c r="N83" s="19">
        <v>9466.5400000000009</v>
      </c>
      <c r="O83" s="19">
        <v>9466.5400000000009</v>
      </c>
      <c r="P83" s="19">
        <v>9466.5400000000009</v>
      </c>
      <c r="Q83" s="19">
        <v>9466.5400000000009</v>
      </c>
      <c r="R83" s="19">
        <v>9466.5400000000009</v>
      </c>
      <c r="S83" s="19">
        <v>0</v>
      </c>
      <c r="T83" s="19">
        <v>0</v>
      </c>
      <c r="U83" s="19">
        <v>0</v>
      </c>
      <c r="V83" s="19">
        <v>0</v>
      </c>
      <c r="W83" s="20" t="s">
        <v>399</v>
      </c>
      <c r="X83" s="32"/>
      <c r="Y83" s="33"/>
      <c r="Z83"/>
    </row>
    <row r="84" spans="1:26" s="7" customFormat="1" ht="45" hidden="1" x14ac:dyDescent="0.25">
      <c r="A84" s="14" t="s">
        <v>202</v>
      </c>
      <c r="B84" s="15">
        <v>2522221040</v>
      </c>
      <c r="C84" s="16" t="s">
        <v>26</v>
      </c>
      <c r="D84" s="16" t="s">
        <v>29</v>
      </c>
      <c r="E84" s="28" t="s">
        <v>388</v>
      </c>
      <c r="F84" s="28" t="s">
        <v>404</v>
      </c>
      <c r="G84" s="16" t="str">
        <f>VLOOKUP(D84,'[2]DATOS PRESUP'!$A$15:$C$33,3)</f>
        <v>Operación del modelo de planeación y evaluación de la Universidad Politécnica del Bicentenario</v>
      </c>
      <c r="H84" s="17">
        <v>1410</v>
      </c>
      <c r="I84" s="15" t="str">
        <f>VLOOKUP(H84,[2]partidas!$A$1:$B$274,2)</f>
        <v>Aportaciones de seguridad social</v>
      </c>
      <c r="J84" s="18">
        <v>37866.160000000003</v>
      </c>
      <c r="K84" s="18">
        <v>0</v>
      </c>
      <c r="L84" s="18">
        <v>0</v>
      </c>
      <c r="M84" s="19">
        <v>0</v>
      </c>
      <c r="N84" s="19">
        <v>0</v>
      </c>
      <c r="O84" s="19">
        <v>0</v>
      </c>
      <c r="P84" s="19">
        <v>0</v>
      </c>
      <c r="Q84" s="19">
        <v>0</v>
      </c>
      <c r="R84" s="19">
        <v>0</v>
      </c>
      <c r="S84" s="19">
        <v>9466.5400000000009</v>
      </c>
      <c r="T84" s="19">
        <v>9466.5400000000009</v>
      </c>
      <c r="U84" s="19">
        <v>9466.5400000000009</v>
      </c>
      <c r="V84" s="19">
        <v>9466.5400000000009</v>
      </c>
      <c r="W84" s="20" t="s">
        <v>399</v>
      </c>
      <c r="X84" s="32"/>
      <c r="Y84" s="33"/>
      <c r="Z84"/>
    </row>
    <row r="85" spans="1:26" s="7" customFormat="1" ht="30" hidden="1" x14ac:dyDescent="0.25">
      <c r="A85" s="14" t="s">
        <v>320</v>
      </c>
      <c r="B85" s="15">
        <v>1122010000</v>
      </c>
      <c r="C85" s="16" t="s">
        <v>26</v>
      </c>
      <c r="D85" s="16" t="s">
        <v>27</v>
      </c>
      <c r="E85" s="28" t="s">
        <v>387</v>
      </c>
      <c r="F85" s="28" t="s">
        <v>400</v>
      </c>
      <c r="G85" s="16" t="str">
        <f>VLOOKUP(D85,'[2]DATOS PRESUP'!$A$15:$C$33,3)</f>
        <v>Dirección Estratégica de la Universidad Politécnica del Bicentenario</v>
      </c>
      <c r="H85" s="17">
        <v>1410</v>
      </c>
      <c r="I85" s="15" t="str">
        <f>VLOOKUP(H85,[2]partidas!$A$1:$B$274,2)</f>
        <v>Aportaciones de seguridad social</v>
      </c>
      <c r="J85" s="18">
        <v>28645.760000000002</v>
      </c>
      <c r="K85" s="18">
        <v>3580.72</v>
      </c>
      <c r="L85" s="18">
        <v>3580.72</v>
      </c>
      <c r="M85" s="19">
        <v>3580.72</v>
      </c>
      <c r="N85" s="19">
        <v>3580.72</v>
      </c>
      <c r="O85" s="19">
        <v>3580.72</v>
      </c>
      <c r="P85" s="19">
        <v>3580.72</v>
      </c>
      <c r="Q85" s="19">
        <v>3580.72</v>
      </c>
      <c r="R85" s="19">
        <v>3580.72</v>
      </c>
      <c r="S85" s="19">
        <v>0</v>
      </c>
      <c r="T85" s="19">
        <v>0</v>
      </c>
      <c r="U85" s="19">
        <v>0</v>
      </c>
      <c r="V85" s="19">
        <v>0</v>
      </c>
      <c r="W85" s="20" t="s">
        <v>399</v>
      </c>
      <c r="X85" s="32"/>
      <c r="Y85" s="33"/>
      <c r="Z85"/>
    </row>
    <row r="86" spans="1:26" s="7" customFormat="1" ht="30" hidden="1" x14ac:dyDescent="0.25">
      <c r="A86" s="14" t="s">
        <v>320</v>
      </c>
      <c r="B86" s="15">
        <v>2522221040</v>
      </c>
      <c r="C86" s="16" t="s">
        <v>26</v>
      </c>
      <c r="D86" s="16" t="s">
        <v>27</v>
      </c>
      <c r="E86" s="28" t="s">
        <v>387</v>
      </c>
      <c r="F86" s="28" t="s">
        <v>400</v>
      </c>
      <c r="G86" s="16" t="str">
        <f>VLOOKUP(D86,'[2]DATOS PRESUP'!$A$15:$C$33,3)</f>
        <v>Dirección Estratégica de la Universidad Politécnica del Bicentenario</v>
      </c>
      <c r="H86" s="17">
        <v>1410</v>
      </c>
      <c r="I86" s="15" t="str">
        <f>VLOOKUP(H86,[2]partidas!$A$1:$B$274,2)</f>
        <v>Aportaciones de seguridad social</v>
      </c>
      <c r="J86" s="18">
        <v>14322.88</v>
      </c>
      <c r="K86" s="18">
        <v>0</v>
      </c>
      <c r="L86" s="18">
        <v>0</v>
      </c>
      <c r="M86" s="19">
        <v>0</v>
      </c>
      <c r="N86" s="19">
        <v>0</v>
      </c>
      <c r="O86" s="19">
        <v>0</v>
      </c>
      <c r="P86" s="19">
        <v>0</v>
      </c>
      <c r="Q86" s="19">
        <v>0</v>
      </c>
      <c r="R86" s="19">
        <v>0</v>
      </c>
      <c r="S86" s="19">
        <v>3580.72</v>
      </c>
      <c r="T86" s="19">
        <v>3580.72</v>
      </c>
      <c r="U86" s="19">
        <v>3580.72</v>
      </c>
      <c r="V86" s="19">
        <v>3580.72</v>
      </c>
      <c r="W86" s="20" t="s">
        <v>399</v>
      </c>
      <c r="X86" s="32"/>
      <c r="Y86" s="33"/>
      <c r="Z86"/>
    </row>
    <row r="87" spans="1:26" s="7" customFormat="1" ht="45" hidden="1" x14ac:dyDescent="0.25">
      <c r="A87" s="14" t="s">
        <v>288</v>
      </c>
      <c r="B87" s="15">
        <v>1122010000</v>
      </c>
      <c r="C87" s="16" t="s">
        <v>31</v>
      </c>
      <c r="D87" s="16" t="s">
        <v>32</v>
      </c>
      <c r="E87" s="28" t="s">
        <v>386</v>
      </c>
      <c r="F87" s="28" t="s">
        <v>404</v>
      </c>
      <c r="G87" s="16" t="str">
        <f>VLOOKUP(D87,'[2]DATOS PRESUP'!$A$15:$C$33,3)</f>
        <v>Administración  e impartición de los servicios educativos existentes de la Universidad Politécnica del Bicentenario</v>
      </c>
      <c r="H87" s="17">
        <v>1410</v>
      </c>
      <c r="I87" s="15" t="str">
        <f>VLOOKUP(H87,[2]partidas!$A$1:$B$274,2)</f>
        <v>Aportaciones de seguridad social</v>
      </c>
      <c r="J87" s="18">
        <v>47645.279999999999</v>
      </c>
      <c r="K87" s="18">
        <v>5955.66</v>
      </c>
      <c r="L87" s="18">
        <v>5955.66</v>
      </c>
      <c r="M87" s="19">
        <v>5955.66</v>
      </c>
      <c r="N87" s="19">
        <v>5955.66</v>
      </c>
      <c r="O87" s="19">
        <v>5955.66</v>
      </c>
      <c r="P87" s="19">
        <v>5955.66</v>
      </c>
      <c r="Q87" s="19">
        <v>5955.66</v>
      </c>
      <c r="R87" s="19">
        <v>5955.66</v>
      </c>
      <c r="S87" s="19">
        <v>0</v>
      </c>
      <c r="T87" s="19">
        <v>0</v>
      </c>
      <c r="U87" s="19">
        <v>0</v>
      </c>
      <c r="V87" s="19">
        <v>0</v>
      </c>
      <c r="W87" s="20" t="s">
        <v>399</v>
      </c>
      <c r="X87" s="32"/>
      <c r="Y87" s="33"/>
      <c r="Z87"/>
    </row>
    <row r="88" spans="1:26" s="7" customFormat="1" ht="45" hidden="1" x14ac:dyDescent="0.25">
      <c r="A88" s="14" t="s">
        <v>288</v>
      </c>
      <c r="B88" s="15">
        <v>2522221040</v>
      </c>
      <c r="C88" s="16" t="s">
        <v>31</v>
      </c>
      <c r="D88" s="16" t="s">
        <v>32</v>
      </c>
      <c r="E88" s="28" t="s">
        <v>386</v>
      </c>
      <c r="F88" s="28" t="s">
        <v>404</v>
      </c>
      <c r="G88" s="16" t="str">
        <f>VLOOKUP(D88,'[2]DATOS PRESUP'!$A$15:$C$33,3)</f>
        <v>Administración  e impartición de los servicios educativos existentes de la Universidad Politécnica del Bicentenario</v>
      </c>
      <c r="H88" s="17">
        <v>1410</v>
      </c>
      <c r="I88" s="15" t="str">
        <f>VLOOKUP(H88,[2]partidas!$A$1:$B$274,2)</f>
        <v>Aportaciones de seguridad social</v>
      </c>
      <c r="J88" s="18">
        <v>23822.639999999999</v>
      </c>
      <c r="K88" s="18">
        <v>0</v>
      </c>
      <c r="L88" s="18">
        <v>0</v>
      </c>
      <c r="M88" s="19">
        <v>0</v>
      </c>
      <c r="N88" s="19">
        <v>0</v>
      </c>
      <c r="O88" s="19">
        <v>0</v>
      </c>
      <c r="P88" s="19">
        <v>0</v>
      </c>
      <c r="Q88" s="19">
        <v>0</v>
      </c>
      <c r="R88" s="19">
        <v>0</v>
      </c>
      <c r="S88" s="19">
        <v>5955.66</v>
      </c>
      <c r="T88" s="19">
        <v>5955.66</v>
      </c>
      <c r="U88" s="19">
        <v>5955.66</v>
      </c>
      <c r="V88" s="19">
        <v>5955.66</v>
      </c>
      <c r="W88" s="20" t="s">
        <v>399</v>
      </c>
      <c r="X88" s="32"/>
      <c r="Y88" s="33"/>
      <c r="Z88"/>
    </row>
    <row r="89" spans="1:26" s="7" customFormat="1" ht="45" hidden="1" x14ac:dyDescent="0.25">
      <c r="A89" s="14" t="s">
        <v>90</v>
      </c>
      <c r="B89" s="15">
        <v>1122010000</v>
      </c>
      <c r="C89" s="16" t="s">
        <v>31</v>
      </c>
      <c r="D89" s="16" t="s">
        <v>32</v>
      </c>
      <c r="E89" s="28" t="s">
        <v>386</v>
      </c>
      <c r="F89" s="28" t="s">
        <v>400</v>
      </c>
      <c r="G89" s="16" t="str">
        <f>VLOOKUP(D89,'[2]DATOS PRESUP'!$A$15:$C$33,3)</f>
        <v>Administración  e impartición de los servicios educativos existentes de la Universidad Politécnica del Bicentenario</v>
      </c>
      <c r="H89" s="17">
        <v>1410</v>
      </c>
      <c r="I89" s="15" t="str">
        <f>VLOOKUP(H89,[2]partidas!$A$1:$B$274,2)</f>
        <v>Aportaciones de seguridad social</v>
      </c>
      <c r="J89" s="18">
        <v>90469.599999999991</v>
      </c>
      <c r="K89" s="18">
        <v>11308.7</v>
      </c>
      <c r="L89" s="18">
        <v>11308.7</v>
      </c>
      <c r="M89" s="19">
        <v>11308.7</v>
      </c>
      <c r="N89" s="19">
        <v>11308.7</v>
      </c>
      <c r="O89" s="19">
        <v>11308.7</v>
      </c>
      <c r="P89" s="19">
        <v>11308.7</v>
      </c>
      <c r="Q89" s="19">
        <v>11308.7</v>
      </c>
      <c r="R89" s="19">
        <v>11308.7</v>
      </c>
      <c r="S89" s="19">
        <v>0</v>
      </c>
      <c r="T89" s="19">
        <v>0</v>
      </c>
      <c r="U89" s="19">
        <v>0</v>
      </c>
      <c r="V89" s="19">
        <v>0</v>
      </c>
      <c r="W89" s="20" t="s">
        <v>399</v>
      </c>
      <c r="X89" s="32"/>
      <c r="Y89" s="33"/>
      <c r="Z89"/>
    </row>
    <row r="90" spans="1:26" s="7" customFormat="1" ht="45" hidden="1" x14ac:dyDescent="0.25">
      <c r="A90" s="14" t="s">
        <v>90</v>
      </c>
      <c r="B90" s="15">
        <v>2522221040</v>
      </c>
      <c r="C90" s="16" t="s">
        <v>31</v>
      </c>
      <c r="D90" s="16" t="s">
        <v>32</v>
      </c>
      <c r="E90" s="28" t="s">
        <v>386</v>
      </c>
      <c r="F90" s="28" t="s">
        <v>400</v>
      </c>
      <c r="G90" s="16" t="str">
        <f>VLOOKUP(D90,'[2]DATOS PRESUP'!$A$15:$C$33,3)</f>
        <v>Administración  e impartición de los servicios educativos existentes de la Universidad Politécnica del Bicentenario</v>
      </c>
      <c r="H90" s="17">
        <v>1410</v>
      </c>
      <c r="I90" s="15" t="str">
        <f>VLOOKUP(H90,[2]partidas!$A$1:$B$274,2)</f>
        <v>Aportaciones de seguridad social</v>
      </c>
      <c r="J90" s="18">
        <v>45234.8</v>
      </c>
      <c r="K90" s="18">
        <v>0</v>
      </c>
      <c r="L90" s="18">
        <v>0</v>
      </c>
      <c r="M90" s="19">
        <v>0</v>
      </c>
      <c r="N90" s="19">
        <v>0</v>
      </c>
      <c r="O90" s="19">
        <v>0</v>
      </c>
      <c r="P90" s="19">
        <v>0</v>
      </c>
      <c r="Q90" s="19">
        <v>0</v>
      </c>
      <c r="R90" s="19">
        <v>0</v>
      </c>
      <c r="S90" s="19">
        <v>11308.7</v>
      </c>
      <c r="T90" s="19">
        <v>11308.7</v>
      </c>
      <c r="U90" s="19">
        <v>11308.7</v>
      </c>
      <c r="V90" s="19">
        <v>11308.7</v>
      </c>
      <c r="W90" s="20" t="s">
        <v>399</v>
      </c>
      <c r="X90" s="32"/>
      <c r="Y90" s="33"/>
      <c r="Z90"/>
    </row>
    <row r="91" spans="1:26" s="7" customFormat="1" ht="45" hidden="1" x14ac:dyDescent="0.25">
      <c r="A91" s="14" t="s">
        <v>99</v>
      </c>
      <c r="B91" s="15">
        <v>1122010000</v>
      </c>
      <c r="C91" s="16" t="s">
        <v>31</v>
      </c>
      <c r="D91" s="16" t="s">
        <v>32</v>
      </c>
      <c r="E91" s="28" t="s">
        <v>386</v>
      </c>
      <c r="F91" s="28">
        <v>4</v>
      </c>
      <c r="G91" s="16" t="str">
        <f>VLOOKUP(D91,'[2]DATOS PRESUP'!$A$15:$C$33,3)</f>
        <v>Administración  e impartición de los servicios educativos existentes de la Universidad Politécnica del Bicentenario</v>
      </c>
      <c r="H91" s="17">
        <v>1410</v>
      </c>
      <c r="I91" s="15" t="str">
        <f>VLOOKUP(H91,[2]partidas!$A$1:$B$274,2)</f>
        <v>Aportaciones de seguridad social</v>
      </c>
      <c r="J91" s="18">
        <v>57246.559999999998</v>
      </c>
      <c r="K91" s="18">
        <v>7155.82</v>
      </c>
      <c r="L91" s="18">
        <v>7155.82</v>
      </c>
      <c r="M91" s="19">
        <v>7155.82</v>
      </c>
      <c r="N91" s="19">
        <v>7155.82</v>
      </c>
      <c r="O91" s="19">
        <v>7155.82</v>
      </c>
      <c r="P91" s="19">
        <v>7155.82</v>
      </c>
      <c r="Q91" s="19">
        <v>7155.82</v>
      </c>
      <c r="R91" s="19">
        <v>7155.82</v>
      </c>
      <c r="S91" s="19">
        <v>0</v>
      </c>
      <c r="T91" s="19">
        <v>0</v>
      </c>
      <c r="U91" s="19">
        <v>0</v>
      </c>
      <c r="V91" s="19">
        <v>0</v>
      </c>
      <c r="W91" s="20" t="s">
        <v>399</v>
      </c>
      <c r="X91" s="32"/>
      <c r="Y91" s="33"/>
      <c r="Z91"/>
    </row>
    <row r="92" spans="1:26" s="7" customFormat="1" ht="45" hidden="1" x14ac:dyDescent="0.25">
      <c r="A92" s="14" t="s">
        <v>99</v>
      </c>
      <c r="B92" s="15">
        <v>2522221040</v>
      </c>
      <c r="C92" s="16" t="s">
        <v>31</v>
      </c>
      <c r="D92" s="16" t="s">
        <v>32</v>
      </c>
      <c r="E92" s="28" t="s">
        <v>386</v>
      </c>
      <c r="F92" s="28">
        <v>4</v>
      </c>
      <c r="G92" s="16" t="str">
        <f>VLOOKUP(D92,'[2]DATOS PRESUP'!$A$15:$C$33,3)</f>
        <v>Administración  e impartición de los servicios educativos existentes de la Universidad Politécnica del Bicentenario</v>
      </c>
      <c r="H92" s="17">
        <v>1410</v>
      </c>
      <c r="I92" s="15" t="str">
        <f>VLOOKUP(H92,[2]partidas!$A$1:$B$274,2)</f>
        <v>Aportaciones de seguridad social</v>
      </c>
      <c r="J92" s="18">
        <v>28623.279999999999</v>
      </c>
      <c r="K92" s="18">
        <v>0</v>
      </c>
      <c r="L92" s="18">
        <v>0</v>
      </c>
      <c r="M92" s="19">
        <v>0</v>
      </c>
      <c r="N92" s="19">
        <v>0</v>
      </c>
      <c r="O92" s="19">
        <v>0</v>
      </c>
      <c r="P92" s="19">
        <v>0</v>
      </c>
      <c r="Q92" s="19">
        <v>0</v>
      </c>
      <c r="R92" s="19">
        <v>0</v>
      </c>
      <c r="S92" s="19">
        <v>7155.82</v>
      </c>
      <c r="T92" s="19">
        <v>7155.82</v>
      </c>
      <c r="U92" s="19">
        <v>7155.82</v>
      </c>
      <c r="V92" s="19">
        <v>7155.82</v>
      </c>
      <c r="W92" s="20" t="s">
        <v>399</v>
      </c>
      <c r="X92" s="32"/>
      <c r="Y92" s="33"/>
      <c r="Z92"/>
    </row>
    <row r="93" spans="1:26" s="7" customFormat="1" ht="45" hidden="1" x14ac:dyDescent="0.25">
      <c r="A93" s="14" t="s">
        <v>81</v>
      </c>
      <c r="B93" s="15">
        <v>1122010000</v>
      </c>
      <c r="C93" s="16" t="s">
        <v>31</v>
      </c>
      <c r="D93" s="16" t="s">
        <v>32</v>
      </c>
      <c r="E93" s="28" t="s">
        <v>386</v>
      </c>
      <c r="F93" s="28">
        <v>7</v>
      </c>
      <c r="G93" s="16" t="str">
        <f>VLOOKUP(D93,'[2]DATOS PRESUP'!$A$15:$C$33,3)</f>
        <v>Administración  e impartición de los servicios educativos existentes de la Universidad Politécnica del Bicentenario</v>
      </c>
      <c r="H93" s="17">
        <v>1410</v>
      </c>
      <c r="I93" s="15" t="str">
        <f>VLOOKUP(H93,[2]partidas!$A$1:$B$274,2)</f>
        <v>Aportaciones de seguridad social</v>
      </c>
      <c r="J93" s="18">
        <v>21245.119999999999</v>
      </c>
      <c r="K93" s="18">
        <v>2655.64</v>
      </c>
      <c r="L93" s="18">
        <v>2655.64</v>
      </c>
      <c r="M93" s="19">
        <v>2655.64</v>
      </c>
      <c r="N93" s="19">
        <v>2655.64</v>
      </c>
      <c r="O93" s="19">
        <v>2655.64</v>
      </c>
      <c r="P93" s="19">
        <v>2655.64</v>
      </c>
      <c r="Q93" s="19">
        <v>2655.64</v>
      </c>
      <c r="R93" s="19">
        <v>2655.64</v>
      </c>
      <c r="S93" s="19">
        <v>0</v>
      </c>
      <c r="T93" s="19">
        <v>0</v>
      </c>
      <c r="U93" s="19">
        <v>0</v>
      </c>
      <c r="V93" s="19">
        <v>0</v>
      </c>
      <c r="W93" s="20" t="s">
        <v>399</v>
      </c>
      <c r="X93" s="32"/>
      <c r="Y93" s="33"/>
      <c r="Z93"/>
    </row>
    <row r="94" spans="1:26" s="7" customFormat="1" ht="45" hidden="1" x14ac:dyDescent="0.25">
      <c r="A94" s="14" t="s">
        <v>81</v>
      </c>
      <c r="B94" s="15">
        <v>2522221040</v>
      </c>
      <c r="C94" s="16" t="s">
        <v>31</v>
      </c>
      <c r="D94" s="16" t="s">
        <v>32</v>
      </c>
      <c r="E94" s="28" t="s">
        <v>386</v>
      </c>
      <c r="F94" s="28">
        <v>7</v>
      </c>
      <c r="G94" s="16" t="str">
        <f>VLOOKUP(D94,'[2]DATOS PRESUP'!$A$15:$C$33,3)</f>
        <v>Administración  e impartición de los servicios educativos existentes de la Universidad Politécnica del Bicentenario</v>
      </c>
      <c r="H94" s="17">
        <v>1410</v>
      </c>
      <c r="I94" s="15" t="str">
        <f>VLOOKUP(H94,[2]partidas!$A$1:$B$274,2)</f>
        <v>Aportaciones de seguridad social</v>
      </c>
      <c r="J94" s="18">
        <v>10622.56</v>
      </c>
      <c r="K94" s="18">
        <v>0</v>
      </c>
      <c r="L94" s="18">
        <v>0</v>
      </c>
      <c r="M94" s="19">
        <v>0</v>
      </c>
      <c r="N94" s="19">
        <v>0</v>
      </c>
      <c r="O94" s="19">
        <v>0</v>
      </c>
      <c r="P94" s="19">
        <v>0</v>
      </c>
      <c r="Q94" s="19">
        <v>0</v>
      </c>
      <c r="R94" s="19">
        <v>0</v>
      </c>
      <c r="S94" s="19">
        <v>2655.64</v>
      </c>
      <c r="T94" s="19">
        <v>2655.64</v>
      </c>
      <c r="U94" s="19">
        <v>2655.64</v>
      </c>
      <c r="V94" s="19">
        <v>2655.64</v>
      </c>
      <c r="W94" s="20" t="s">
        <v>399</v>
      </c>
      <c r="X94" s="32"/>
      <c r="Y94" s="33"/>
      <c r="Z94"/>
    </row>
    <row r="95" spans="1:26" s="7" customFormat="1" ht="45" hidden="1" x14ac:dyDescent="0.25">
      <c r="A95" s="14" t="s">
        <v>104</v>
      </c>
      <c r="B95" s="15">
        <v>1122010000</v>
      </c>
      <c r="C95" s="16" t="s">
        <v>31</v>
      </c>
      <c r="D95" s="16" t="s">
        <v>32</v>
      </c>
      <c r="E95" s="28" t="s">
        <v>386</v>
      </c>
      <c r="F95" s="28" t="s">
        <v>406</v>
      </c>
      <c r="G95" s="16" t="str">
        <f>VLOOKUP(D95,'[2]DATOS PRESUP'!$A$15:$C$33,3)</f>
        <v>Administración  e impartición de los servicios educativos existentes de la Universidad Politécnica del Bicentenario</v>
      </c>
      <c r="H95" s="17">
        <v>1410</v>
      </c>
      <c r="I95" s="15" t="str">
        <f>VLOOKUP(H95,[2]partidas!$A$1:$B$274,2)</f>
        <v>Aportaciones de seguridad social</v>
      </c>
      <c r="J95" s="18">
        <v>188659.52</v>
      </c>
      <c r="K95" s="18">
        <v>23582.44</v>
      </c>
      <c r="L95" s="18">
        <v>23582.44</v>
      </c>
      <c r="M95" s="19">
        <v>23582.44</v>
      </c>
      <c r="N95" s="19">
        <v>23582.44</v>
      </c>
      <c r="O95" s="19">
        <v>23582.44</v>
      </c>
      <c r="P95" s="19">
        <v>23582.44</v>
      </c>
      <c r="Q95" s="19">
        <v>23582.44</v>
      </c>
      <c r="R95" s="19">
        <v>23582.44</v>
      </c>
      <c r="S95" s="19">
        <v>0</v>
      </c>
      <c r="T95" s="19">
        <v>0</v>
      </c>
      <c r="U95" s="19">
        <v>0</v>
      </c>
      <c r="V95" s="19">
        <v>0</v>
      </c>
      <c r="W95" s="20" t="s">
        <v>399</v>
      </c>
      <c r="X95" s="32"/>
      <c r="Y95" s="33"/>
      <c r="Z95"/>
    </row>
    <row r="96" spans="1:26" s="7" customFormat="1" ht="45" hidden="1" x14ac:dyDescent="0.25">
      <c r="A96" s="14" t="s">
        <v>104</v>
      </c>
      <c r="B96" s="15">
        <v>2522221040</v>
      </c>
      <c r="C96" s="16" t="s">
        <v>31</v>
      </c>
      <c r="D96" s="16" t="s">
        <v>32</v>
      </c>
      <c r="E96" s="28" t="s">
        <v>386</v>
      </c>
      <c r="F96" s="28" t="s">
        <v>406</v>
      </c>
      <c r="G96" s="16" t="str">
        <f>VLOOKUP(D96,'[2]DATOS PRESUP'!$A$15:$C$33,3)</f>
        <v>Administración  e impartición de los servicios educativos existentes de la Universidad Politécnica del Bicentenario</v>
      </c>
      <c r="H96" s="17">
        <v>1410</v>
      </c>
      <c r="I96" s="15" t="str">
        <f>VLOOKUP(H96,[2]partidas!$A$1:$B$274,2)</f>
        <v>Aportaciones de seguridad social</v>
      </c>
      <c r="J96" s="18">
        <v>94329.76</v>
      </c>
      <c r="K96" s="18">
        <v>0</v>
      </c>
      <c r="L96" s="18">
        <v>0</v>
      </c>
      <c r="M96" s="19">
        <v>0</v>
      </c>
      <c r="N96" s="19">
        <v>0</v>
      </c>
      <c r="O96" s="19">
        <v>0</v>
      </c>
      <c r="P96" s="19">
        <v>0</v>
      </c>
      <c r="Q96" s="19">
        <v>0</v>
      </c>
      <c r="R96" s="19">
        <v>0</v>
      </c>
      <c r="S96" s="19">
        <v>23582.44</v>
      </c>
      <c r="T96" s="19">
        <v>23582.44</v>
      </c>
      <c r="U96" s="19">
        <v>23582.44</v>
      </c>
      <c r="V96" s="19">
        <v>23582.44</v>
      </c>
      <c r="W96" s="20" t="s">
        <v>399</v>
      </c>
      <c r="X96" s="32"/>
      <c r="Y96" s="33"/>
      <c r="Z96"/>
    </row>
    <row r="97" spans="1:26" s="7" customFormat="1" ht="45" hidden="1" x14ac:dyDescent="0.25">
      <c r="A97" s="14" t="s">
        <v>118</v>
      </c>
      <c r="B97" s="15">
        <v>1122010000</v>
      </c>
      <c r="C97" s="16" t="s">
        <v>31</v>
      </c>
      <c r="D97" s="16" t="s">
        <v>32</v>
      </c>
      <c r="E97" s="28" t="s">
        <v>386</v>
      </c>
      <c r="F97" s="28" t="s">
        <v>407</v>
      </c>
      <c r="G97" s="16" t="str">
        <f>VLOOKUP(D97,'[2]DATOS PRESUP'!$A$15:$C$33,3)</f>
        <v>Administración  e impartición de los servicios educativos existentes de la Universidad Politécnica del Bicentenario</v>
      </c>
      <c r="H97" s="17">
        <v>1410</v>
      </c>
      <c r="I97" s="15" t="str">
        <f>VLOOKUP(H97,[2]partidas!$A$1:$B$274,2)</f>
        <v>Aportaciones de seguridad social</v>
      </c>
      <c r="J97" s="18">
        <v>90469.599999999991</v>
      </c>
      <c r="K97" s="18">
        <v>11308.7</v>
      </c>
      <c r="L97" s="18">
        <v>11308.7</v>
      </c>
      <c r="M97" s="19">
        <v>11308.7</v>
      </c>
      <c r="N97" s="19">
        <v>11308.7</v>
      </c>
      <c r="O97" s="19">
        <v>11308.7</v>
      </c>
      <c r="P97" s="19">
        <v>11308.7</v>
      </c>
      <c r="Q97" s="19">
        <v>11308.7</v>
      </c>
      <c r="R97" s="19">
        <v>11308.7</v>
      </c>
      <c r="S97" s="19">
        <v>0</v>
      </c>
      <c r="T97" s="19">
        <v>0</v>
      </c>
      <c r="U97" s="19">
        <v>0</v>
      </c>
      <c r="V97" s="19">
        <v>0</v>
      </c>
      <c r="W97" s="20" t="s">
        <v>399</v>
      </c>
      <c r="X97" s="32"/>
      <c r="Y97" s="33"/>
      <c r="Z97"/>
    </row>
    <row r="98" spans="1:26" s="7" customFormat="1" ht="45" hidden="1" x14ac:dyDescent="0.25">
      <c r="A98" s="14" t="s">
        <v>118</v>
      </c>
      <c r="B98" s="15">
        <v>2522221040</v>
      </c>
      <c r="C98" s="16" t="s">
        <v>31</v>
      </c>
      <c r="D98" s="16" t="s">
        <v>32</v>
      </c>
      <c r="E98" s="28" t="s">
        <v>386</v>
      </c>
      <c r="F98" s="28" t="s">
        <v>407</v>
      </c>
      <c r="G98" s="16" t="str">
        <f>VLOOKUP(D98,'[2]DATOS PRESUP'!$A$15:$C$33,3)</f>
        <v>Administración  e impartición de los servicios educativos existentes de la Universidad Politécnica del Bicentenario</v>
      </c>
      <c r="H98" s="17">
        <v>1410</v>
      </c>
      <c r="I98" s="15" t="str">
        <f>VLOOKUP(H98,[2]partidas!$A$1:$B$274,2)</f>
        <v>Aportaciones de seguridad social</v>
      </c>
      <c r="J98" s="18">
        <v>45234.8</v>
      </c>
      <c r="K98" s="18">
        <v>0</v>
      </c>
      <c r="L98" s="18">
        <v>0</v>
      </c>
      <c r="M98" s="19">
        <v>0</v>
      </c>
      <c r="N98" s="19">
        <v>0</v>
      </c>
      <c r="O98" s="19">
        <v>0</v>
      </c>
      <c r="P98" s="19">
        <v>0</v>
      </c>
      <c r="Q98" s="19">
        <v>0</v>
      </c>
      <c r="R98" s="19">
        <v>0</v>
      </c>
      <c r="S98" s="19">
        <v>11308.7</v>
      </c>
      <c r="T98" s="19">
        <v>11308.7</v>
      </c>
      <c r="U98" s="19">
        <v>11308.7</v>
      </c>
      <c r="V98" s="19">
        <v>11308.7</v>
      </c>
      <c r="W98" s="20" t="s">
        <v>399</v>
      </c>
      <c r="X98" s="32"/>
      <c r="Y98" s="33"/>
      <c r="Z98"/>
    </row>
    <row r="99" spans="1:26" s="7" customFormat="1" ht="45" hidden="1" x14ac:dyDescent="0.25">
      <c r="A99" s="14" t="s">
        <v>110</v>
      </c>
      <c r="B99" s="15">
        <v>1122010000</v>
      </c>
      <c r="C99" s="16" t="s">
        <v>31</v>
      </c>
      <c r="D99" s="16" t="s">
        <v>32</v>
      </c>
      <c r="E99" s="28" t="s">
        <v>386</v>
      </c>
      <c r="F99" s="28" t="s">
        <v>408</v>
      </c>
      <c r="G99" s="16" t="str">
        <f>VLOOKUP(D99,'[2]DATOS PRESUP'!$A$15:$C$33,3)</f>
        <v>Administración  e impartición de los servicios educativos existentes de la Universidad Politécnica del Bicentenario</v>
      </c>
      <c r="H99" s="17">
        <v>1410</v>
      </c>
      <c r="I99" s="15" t="str">
        <f>VLOOKUP(H99,[2]partidas!$A$1:$B$274,2)</f>
        <v>Aportaciones de seguridad social</v>
      </c>
      <c r="J99" s="18">
        <v>45257.279999999999</v>
      </c>
      <c r="K99" s="18">
        <v>5657.16</v>
      </c>
      <c r="L99" s="18">
        <v>5657.16</v>
      </c>
      <c r="M99" s="19">
        <v>5657.16</v>
      </c>
      <c r="N99" s="19">
        <v>5657.16</v>
      </c>
      <c r="O99" s="19">
        <v>5657.16</v>
      </c>
      <c r="P99" s="19">
        <v>5657.16</v>
      </c>
      <c r="Q99" s="19">
        <v>5657.16</v>
      </c>
      <c r="R99" s="19">
        <v>5657.16</v>
      </c>
      <c r="S99" s="19">
        <v>0</v>
      </c>
      <c r="T99" s="19">
        <v>0</v>
      </c>
      <c r="U99" s="19">
        <v>0</v>
      </c>
      <c r="V99" s="19">
        <v>0</v>
      </c>
      <c r="W99" s="20" t="s">
        <v>399</v>
      </c>
      <c r="X99" s="32"/>
      <c r="Y99" s="33"/>
      <c r="Z99"/>
    </row>
    <row r="100" spans="1:26" s="7" customFormat="1" ht="45" hidden="1" x14ac:dyDescent="0.25">
      <c r="A100" s="14" t="s">
        <v>110</v>
      </c>
      <c r="B100" s="15">
        <v>2522221040</v>
      </c>
      <c r="C100" s="16" t="s">
        <v>31</v>
      </c>
      <c r="D100" s="16" t="s">
        <v>32</v>
      </c>
      <c r="E100" s="28" t="s">
        <v>386</v>
      </c>
      <c r="F100" s="28">
        <v>11</v>
      </c>
      <c r="G100" s="16" t="str">
        <f>VLOOKUP(D100,'[2]DATOS PRESUP'!$A$15:$C$33,3)</f>
        <v>Administración  e impartición de los servicios educativos existentes de la Universidad Politécnica del Bicentenario</v>
      </c>
      <c r="H100" s="17">
        <v>1410</v>
      </c>
      <c r="I100" s="15" t="str">
        <f>VLOOKUP(H100,[2]partidas!$A$1:$B$274,2)</f>
        <v>Aportaciones de seguridad social</v>
      </c>
      <c r="J100" s="18">
        <v>22628.639999999999</v>
      </c>
      <c r="K100" s="18">
        <v>0</v>
      </c>
      <c r="L100" s="18">
        <v>0</v>
      </c>
      <c r="M100" s="19">
        <v>0</v>
      </c>
      <c r="N100" s="19">
        <v>0</v>
      </c>
      <c r="O100" s="19">
        <v>0</v>
      </c>
      <c r="P100" s="19">
        <v>0</v>
      </c>
      <c r="Q100" s="19">
        <v>0</v>
      </c>
      <c r="R100" s="19">
        <v>0</v>
      </c>
      <c r="S100" s="19">
        <v>5657.16</v>
      </c>
      <c r="T100" s="19">
        <v>5657.16</v>
      </c>
      <c r="U100" s="19">
        <v>5657.16</v>
      </c>
      <c r="V100" s="19">
        <v>5657.16</v>
      </c>
      <c r="W100" s="20" t="s">
        <v>399</v>
      </c>
      <c r="X100" s="32"/>
      <c r="Y100" s="33"/>
      <c r="Z100"/>
    </row>
    <row r="101" spans="1:26" s="7" customFormat="1" ht="45" hidden="1" x14ac:dyDescent="0.25">
      <c r="A101" s="14" t="s">
        <v>120</v>
      </c>
      <c r="B101" s="15">
        <v>1122010000</v>
      </c>
      <c r="C101" s="16" t="s">
        <v>31</v>
      </c>
      <c r="D101" s="16" t="s">
        <v>32</v>
      </c>
      <c r="E101" s="28" t="s">
        <v>386</v>
      </c>
      <c r="F101" s="28" t="s">
        <v>409</v>
      </c>
      <c r="G101" s="16" t="str">
        <f>VLOOKUP(D101,'[2]DATOS PRESUP'!$A$15:$C$33,3)</f>
        <v>Administración  e impartición de los servicios educativos existentes de la Universidad Politécnica del Bicentenario</v>
      </c>
      <c r="H101" s="17">
        <v>1410</v>
      </c>
      <c r="I101" s="15" t="str">
        <f>VLOOKUP(H101,[2]partidas!$A$1:$B$274,2)</f>
        <v>Aportaciones de seguridad social</v>
      </c>
      <c r="J101" s="18">
        <v>123692.64</v>
      </c>
      <c r="K101" s="18">
        <v>15461.58</v>
      </c>
      <c r="L101" s="18">
        <v>15461.58</v>
      </c>
      <c r="M101" s="19">
        <v>15461.58</v>
      </c>
      <c r="N101" s="19">
        <v>15461.58</v>
      </c>
      <c r="O101" s="19">
        <v>15461.58</v>
      </c>
      <c r="P101" s="19">
        <v>15461.58</v>
      </c>
      <c r="Q101" s="19">
        <v>15461.58</v>
      </c>
      <c r="R101" s="19">
        <v>15461.58</v>
      </c>
      <c r="S101" s="19">
        <v>0</v>
      </c>
      <c r="T101" s="19">
        <v>0</v>
      </c>
      <c r="U101" s="19">
        <v>0</v>
      </c>
      <c r="V101" s="19">
        <v>0</v>
      </c>
      <c r="W101" s="20" t="s">
        <v>399</v>
      </c>
      <c r="X101" s="32"/>
      <c r="Y101" s="33"/>
      <c r="Z101"/>
    </row>
    <row r="102" spans="1:26" s="7" customFormat="1" ht="45" hidden="1" x14ac:dyDescent="0.25">
      <c r="A102" s="14" t="s">
        <v>120</v>
      </c>
      <c r="B102" s="15">
        <v>2522221040</v>
      </c>
      <c r="C102" s="16" t="s">
        <v>31</v>
      </c>
      <c r="D102" s="16" t="s">
        <v>32</v>
      </c>
      <c r="E102" s="28" t="s">
        <v>386</v>
      </c>
      <c r="F102" s="28">
        <v>12</v>
      </c>
      <c r="G102" s="16" t="str">
        <f>VLOOKUP(D102,'[2]DATOS PRESUP'!$A$15:$C$33,3)</f>
        <v>Administración  e impartición de los servicios educativos existentes de la Universidad Politécnica del Bicentenario</v>
      </c>
      <c r="H102" s="17">
        <v>1410</v>
      </c>
      <c r="I102" s="15" t="str">
        <f>VLOOKUP(H102,[2]partidas!$A$1:$B$274,2)</f>
        <v>Aportaciones de seguridad social</v>
      </c>
      <c r="J102" s="18">
        <v>61846.32</v>
      </c>
      <c r="K102" s="18">
        <v>0</v>
      </c>
      <c r="L102" s="18">
        <v>0</v>
      </c>
      <c r="M102" s="19">
        <v>0</v>
      </c>
      <c r="N102" s="19">
        <v>0</v>
      </c>
      <c r="O102" s="19">
        <v>0</v>
      </c>
      <c r="P102" s="19">
        <v>0</v>
      </c>
      <c r="Q102" s="19">
        <v>0</v>
      </c>
      <c r="R102" s="19">
        <v>0</v>
      </c>
      <c r="S102" s="19">
        <v>15461.58</v>
      </c>
      <c r="T102" s="19">
        <v>15461.58</v>
      </c>
      <c r="U102" s="19">
        <v>15461.58</v>
      </c>
      <c r="V102" s="19">
        <v>15461.58</v>
      </c>
      <c r="W102" s="20" t="s">
        <v>399</v>
      </c>
      <c r="X102" s="32"/>
      <c r="Y102" s="33"/>
      <c r="Z102"/>
    </row>
    <row r="103" spans="1:26" s="7" customFormat="1" ht="45" hidden="1" x14ac:dyDescent="0.25">
      <c r="A103" s="14" t="s">
        <v>187</v>
      </c>
      <c r="B103" s="15">
        <v>1122010000</v>
      </c>
      <c r="C103" s="16" t="s">
        <v>31</v>
      </c>
      <c r="D103" s="16" t="s">
        <v>32</v>
      </c>
      <c r="E103" s="28" t="s">
        <v>386</v>
      </c>
      <c r="F103" s="28">
        <v>13</v>
      </c>
      <c r="G103" s="16" t="str">
        <f>VLOOKUP(D103,'[2]DATOS PRESUP'!$A$15:$C$33,3)</f>
        <v>Administración  e impartición de los servicios educativos existentes de la Universidad Politécnica del Bicentenario</v>
      </c>
      <c r="H103" s="17">
        <v>1410</v>
      </c>
      <c r="I103" s="15" t="str">
        <f>VLOOKUP(H103,[2]partidas!$A$1:$B$274,2)</f>
        <v>Aportaciones de seguridad social</v>
      </c>
      <c r="J103" s="18">
        <v>138824.95999999999</v>
      </c>
      <c r="K103" s="18">
        <v>17353.12</v>
      </c>
      <c r="L103" s="18">
        <v>17353.12</v>
      </c>
      <c r="M103" s="19">
        <v>17353.12</v>
      </c>
      <c r="N103" s="19">
        <v>17353.12</v>
      </c>
      <c r="O103" s="19">
        <v>17353.12</v>
      </c>
      <c r="P103" s="19">
        <v>17353.12</v>
      </c>
      <c r="Q103" s="19">
        <v>17353.12</v>
      </c>
      <c r="R103" s="19">
        <v>17353.12</v>
      </c>
      <c r="S103" s="19">
        <v>0</v>
      </c>
      <c r="T103" s="19">
        <v>0</v>
      </c>
      <c r="U103" s="19">
        <v>0</v>
      </c>
      <c r="V103" s="19">
        <v>0</v>
      </c>
      <c r="W103" s="20" t="s">
        <v>399</v>
      </c>
      <c r="X103" s="32"/>
      <c r="Y103" s="33"/>
      <c r="Z103"/>
    </row>
    <row r="104" spans="1:26" s="7" customFormat="1" ht="45" hidden="1" x14ac:dyDescent="0.25">
      <c r="A104" s="14" t="s">
        <v>187</v>
      </c>
      <c r="B104" s="15">
        <v>2522221040</v>
      </c>
      <c r="C104" s="16" t="s">
        <v>31</v>
      </c>
      <c r="D104" s="16" t="s">
        <v>32</v>
      </c>
      <c r="E104" s="28" t="s">
        <v>386</v>
      </c>
      <c r="F104" s="28">
        <v>13</v>
      </c>
      <c r="G104" s="16" t="str">
        <f>VLOOKUP(D104,'[2]DATOS PRESUP'!$A$15:$C$33,3)</f>
        <v>Administración  e impartición de los servicios educativos existentes de la Universidad Politécnica del Bicentenario</v>
      </c>
      <c r="H104" s="17">
        <v>1410</v>
      </c>
      <c r="I104" s="15" t="str">
        <f>VLOOKUP(H104,[2]partidas!$A$1:$B$274,2)</f>
        <v>Aportaciones de seguridad social</v>
      </c>
      <c r="J104" s="18">
        <v>69412.479999999996</v>
      </c>
      <c r="K104" s="18">
        <v>0</v>
      </c>
      <c r="L104" s="18">
        <v>0</v>
      </c>
      <c r="M104" s="19">
        <v>0</v>
      </c>
      <c r="N104" s="19">
        <v>0</v>
      </c>
      <c r="O104" s="19">
        <v>0</v>
      </c>
      <c r="P104" s="19">
        <v>0</v>
      </c>
      <c r="Q104" s="19">
        <v>0</v>
      </c>
      <c r="R104" s="19">
        <v>0</v>
      </c>
      <c r="S104" s="19">
        <v>17353.12</v>
      </c>
      <c r="T104" s="19">
        <v>17353.12</v>
      </c>
      <c r="U104" s="19">
        <v>17353.12</v>
      </c>
      <c r="V104" s="19">
        <v>17353.12</v>
      </c>
      <c r="W104" s="20" t="s">
        <v>399</v>
      </c>
      <c r="X104" s="32"/>
      <c r="Y104" s="33"/>
      <c r="Z104"/>
    </row>
    <row r="105" spans="1:26" s="7" customFormat="1" ht="45" hidden="1" x14ac:dyDescent="0.25">
      <c r="A105" s="14" t="s">
        <v>398</v>
      </c>
      <c r="B105" s="15">
        <v>1122010000</v>
      </c>
      <c r="C105" s="16" t="s">
        <v>31</v>
      </c>
      <c r="D105" s="16" t="s">
        <v>34</v>
      </c>
      <c r="E105" s="28" t="s">
        <v>386</v>
      </c>
      <c r="F105" s="28">
        <v>8</v>
      </c>
      <c r="G105" s="16" t="str">
        <f>VLOOKUP(D105,'[2]DATOS PRESUP'!$A$15:$C$33,3)</f>
        <v>Aplicación de planes de trabajo de atención a la deserción y reprobación en los alumnos de la Universidad Politécnica del Bicentenario</v>
      </c>
      <c r="H105" s="17">
        <v>1410</v>
      </c>
      <c r="I105" s="15" t="str">
        <f>VLOOKUP(H105,[2]partidas!$A$1:$B$274,2)</f>
        <v>Aportaciones de seguridad social</v>
      </c>
      <c r="J105" s="18">
        <v>25822.399999999998</v>
      </c>
      <c r="K105" s="18">
        <v>3227.8</v>
      </c>
      <c r="L105" s="18">
        <v>3227.8</v>
      </c>
      <c r="M105" s="19">
        <v>3227.8</v>
      </c>
      <c r="N105" s="19">
        <v>3227.8</v>
      </c>
      <c r="O105" s="19">
        <v>3227.8</v>
      </c>
      <c r="P105" s="19">
        <v>3227.8</v>
      </c>
      <c r="Q105" s="19">
        <v>3227.8</v>
      </c>
      <c r="R105" s="19">
        <v>3227.8</v>
      </c>
      <c r="S105" s="19">
        <v>0</v>
      </c>
      <c r="T105" s="19">
        <v>0</v>
      </c>
      <c r="U105" s="19">
        <v>0</v>
      </c>
      <c r="V105" s="19">
        <v>0</v>
      </c>
      <c r="W105" s="20" t="s">
        <v>399</v>
      </c>
      <c r="X105" s="32"/>
      <c r="Y105" s="33"/>
      <c r="Z105"/>
    </row>
    <row r="106" spans="1:26" s="7" customFormat="1" ht="45" hidden="1" x14ac:dyDescent="0.25">
      <c r="A106" s="14" t="s">
        <v>398</v>
      </c>
      <c r="B106" s="15">
        <v>2522221040</v>
      </c>
      <c r="C106" s="16" t="s">
        <v>31</v>
      </c>
      <c r="D106" s="16" t="s">
        <v>34</v>
      </c>
      <c r="E106" s="28" t="s">
        <v>386</v>
      </c>
      <c r="F106" s="28">
        <v>8</v>
      </c>
      <c r="G106" s="16" t="str">
        <f>VLOOKUP(D106,'[2]DATOS PRESUP'!$A$15:$C$33,3)</f>
        <v>Aplicación de planes de trabajo de atención a la deserción y reprobación en los alumnos de la Universidad Politécnica del Bicentenario</v>
      </c>
      <c r="H106" s="17">
        <v>1410</v>
      </c>
      <c r="I106" s="15" t="str">
        <f>VLOOKUP(H106,[2]partidas!$A$1:$B$274,2)</f>
        <v>Aportaciones de seguridad social</v>
      </c>
      <c r="J106" s="18">
        <v>12911.2</v>
      </c>
      <c r="K106" s="18">
        <v>0</v>
      </c>
      <c r="L106" s="18">
        <v>0</v>
      </c>
      <c r="M106" s="19">
        <v>0</v>
      </c>
      <c r="N106" s="19">
        <v>0</v>
      </c>
      <c r="O106" s="19">
        <v>0</v>
      </c>
      <c r="P106" s="19">
        <v>0</v>
      </c>
      <c r="Q106" s="19">
        <v>0</v>
      </c>
      <c r="R106" s="19">
        <v>0</v>
      </c>
      <c r="S106" s="19">
        <v>3227.8</v>
      </c>
      <c r="T106" s="19">
        <v>3227.8</v>
      </c>
      <c r="U106" s="19">
        <v>3227.8</v>
      </c>
      <c r="V106" s="19">
        <v>3227.8</v>
      </c>
      <c r="W106" s="20" t="s">
        <v>399</v>
      </c>
      <c r="X106" s="32"/>
      <c r="Y106" s="33"/>
      <c r="Z106"/>
    </row>
    <row r="107" spans="1:26" s="7" customFormat="1" ht="30" hidden="1" x14ac:dyDescent="0.25">
      <c r="A107" s="14" t="s">
        <v>81</v>
      </c>
      <c r="B107" s="15">
        <v>1122010000</v>
      </c>
      <c r="C107" s="16" t="s">
        <v>31</v>
      </c>
      <c r="D107" s="16" t="s">
        <v>36</v>
      </c>
      <c r="E107" s="28" t="s">
        <v>386</v>
      </c>
      <c r="F107" s="28">
        <v>7</v>
      </c>
      <c r="G107" s="16" t="str">
        <f>VLOOKUP(D107,'[2]DATOS PRESUP'!$A$15:$C$33,3)</f>
        <v>Apoyos para la profesionalización del personal de la Universidad Politécnica del Bicentenario</v>
      </c>
      <c r="H107" s="17">
        <v>1410</v>
      </c>
      <c r="I107" s="15" t="str">
        <f>VLOOKUP(H107,[2]partidas!$A$1:$B$274,2)</f>
        <v>Aportaciones de seguridad social</v>
      </c>
      <c r="J107" s="18">
        <v>25822.399999999998</v>
      </c>
      <c r="K107" s="18">
        <v>3227.8</v>
      </c>
      <c r="L107" s="18">
        <v>3227.8</v>
      </c>
      <c r="M107" s="19">
        <v>3227.8</v>
      </c>
      <c r="N107" s="19">
        <v>3227.8</v>
      </c>
      <c r="O107" s="19">
        <v>3227.8</v>
      </c>
      <c r="P107" s="19">
        <v>3227.8</v>
      </c>
      <c r="Q107" s="19">
        <v>3227.8</v>
      </c>
      <c r="R107" s="19">
        <v>3227.8</v>
      </c>
      <c r="S107" s="19">
        <v>0</v>
      </c>
      <c r="T107" s="19">
        <v>0</v>
      </c>
      <c r="U107" s="19">
        <v>0</v>
      </c>
      <c r="V107" s="19">
        <v>0</v>
      </c>
      <c r="W107" s="20" t="s">
        <v>399</v>
      </c>
      <c r="X107" s="32"/>
      <c r="Y107" s="33"/>
      <c r="Z107"/>
    </row>
    <row r="108" spans="1:26" s="7" customFormat="1" ht="30" hidden="1" x14ac:dyDescent="0.25">
      <c r="A108" s="14" t="s">
        <v>81</v>
      </c>
      <c r="B108" s="15">
        <v>2522221040</v>
      </c>
      <c r="C108" s="16" t="s">
        <v>31</v>
      </c>
      <c r="D108" s="16" t="s">
        <v>36</v>
      </c>
      <c r="E108" s="28" t="s">
        <v>386</v>
      </c>
      <c r="F108" s="28">
        <v>7</v>
      </c>
      <c r="G108" s="16" t="str">
        <f>VLOOKUP(D108,'[2]DATOS PRESUP'!$A$15:$C$33,3)</f>
        <v>Apoyos para la profesionalización del personal de la Universidad Politécnica del Bicentenario</v>
      </c>
      <c r="H108" s="17">
        <v>1410</v>
      </c>
      <c r="I108" s="15" t="str">
        <f>VLOOKUP(H108,[2]partidas!$A$1:$B$274,2)</f>
        <v>Aportaciones de seguridad social</v>
      </c>
      <c r="J108" s="18">
        <v>12911.2</v>
      </c>
      <c r="K108" s="18">
        <v>0</v>
      </c>
      <c r="L108" s="18">
        <v>0</v>
      </c>
      <c r="M108" s="19">
        <v>0</v>
      </c>
      <c r="N108" s="19">
        <v>0</v>
      </c>
      <c r="O108" s="19">
        <v>0</v>
      </c>
      <c r="P108" s="19">
        <v>0</v>
      </c>
      <c r="Q108" s="19">
        <v>0</v>
      </c>
      <c r="R108" s="19">
        <v>0</v>
      </c>
      <c r="S108" s="19">
        <v>3227.8</v>
      </c>
      <c r="T108" s="19">
        <v>3227.8</v>
      </c>
      <c r="U108" s="19">
        <v>3227.8</v>
      </c>
      <c r="V108" s="19">
        <v>3227.8</v>
      </c>
      <c r="W108" s="20" t="s">
        <v>399</v>
      </c>
      <c r="X108" s="32"/>
      <c r="Y108" s="33"/>
      <c r="Z108"/>
    </row>
    <row r="109" spans="1:26" s="7" customFormat="1" ht="45" hidden="1" x14ac:dyDescent="0.25">
      <c r="A109" s="14" t="s">
        <v>350</v>
      </c>
      <c r="B109" s="15">
        <v>1122010000</v>
      </c>
      <c r="C109" s="16" t="s">
        <v>31</v>
      </c>
      <c r="D109" s="16" t="s">
        <v>38</v>
      </c>
      <c r="E109" s="28" t="s">
        <v>387</v>
      </c>
      <c r="F109" s="28" t="s">
        <v>404</v>
      </c>
      <c r="G109" s="16" t="str">
        <f>VLOOKUP(D109,'[2]DATOS PRESUP'!$A$15:$C$33,3)</f>
        <v>Capacitación y certificación de competencias profesionales de los alumnos de la Universidad Politécnica del Bicentenario</v>
      </c>
      <c r="H109" s="17">
        <v>1410</v>
      </c>
      <c r="I109" s="15" t="str">
        <f>VLOOKUP(H109,[2]partidas!$A$1:$B$274,2)</f>
        <v>Aportaciones de seguridad social</v>
      </c>
      <c r="J109" s="18">
        <v>16611.52</v>
      </c>
      <c r="K109" s="18">
        <v>2076.44</v>
      </c>
      <c r="L109" s="18">
        <v>2076.44</v>
      </c>
      <c r="M109" s="19">
        <v>2076.44</v>
      </c>
      <c r="N109" s="19">
        <v>2076.44</v>
      </c>
      <c r="O109" s="19">
        <v>2076.44</v>
      </c>
      <c r="P109" s="19">
        <v>2076.44</v>
      </c>
      <c r="Q109" s="19">
        <v>2076.44</v>
      </c>
      <c r="R109" s="19">
        <v>2076.44</v>
      </c>
      <c r="S109" s="19">
        <v>0</v>
      </c>
      <c r="T109" s="19">
        <v>0</v>
      </c>
      <c r="U109" s="19">
        <v>0</v>
      </c>
      <c r="V109" s="19">
        <v>0</v>
      </c>
      <c r="W109" s="20" t="s">
        <v>399</v>
      </c>
      <c r="X109" s="32"/>
      <c r="Y109" s="33"/>
      <c r="Z109"/>
    </row>
    <row r="110" spans="1:26" s="7" customFormat="1" ht="45" hidden="1" x14ac:dyDescent="0.25">
      <c r="A110" s="14" t="s">
        <v>350</v>
      </c>
      <c r="B110" s="15">
        <v>2522221040</v>
      </c>
      <c r="C110" s="16" t="s">
        <v>31</v>
      </c>
      <c r="D110" s="16" t="s">
        <v>38</v>
      </c>
      <c r="E110" s="28" t="s">
        <v>387</v>
      </c>
      <c r="F110" s="28" t="s">
        <v>404</v>
      </c>
      <c r="G110" s="16" t="str">
        <f>VLOOKUP(D110,'[2]DATOS PRESUP'!$A$15:$C$33,3)</f>
        <v>Capacitación y certificación de competencias profesionales de los alumnos de la Universidad Politécnica del Bicentenario</v>
      </c>
      <c r="H110" s="17">
        <v>1410</v>
      </c>
      <c r="I110" s="15" t="str">
        <f>VLOOKUP(H110,[2]partidas!$A$1:$B$274,2)</f>
        <v>Aportaciones de seguridad social</v>
      </c>
      <c r="J110" s="18">
        <v>8305.76</v>
      </c>
      <c r="K110" s="18">
        <v>0</v>
      </c>
      <c r="L110" s="18">
        <v>0</v>
      </c>
      <c r="M110" s="19">
        <v>0</v>
      </c>
      <c r="N110" s="19">
        <v>0</v>
      </c>
      <c r="O110" s="19">
        <v>0</v>
      </c>
      <c r="P110" s="19">
        <v>0</v>
      </c>
      <c r="Q110" s="19">
        <v>0</v>
      </c>
      <c r="R110" s="19">
        <v>0</v>
      </c>
      <c r="S110" s="19">
        <v>2076.44</v>
      </c>
      <c r="T110" s="19">
        <v>2076.44</v>
      </c>
      <c r="U110" s="19">
        <v>2076.44</v>
      </c>
      <c r="V110" s="19">
        <v>2076.44</v>
      </c>
      <c r="W110" s="20" t="s">
        <v>399</v>
      </c>
      <c r="X110" s="32"/>
      <c r="Y110" s="33"/>
      <c r="Z110"/>
    </row>
    <row r="111" spans="1:26" s="7" customFormat="1" ht="30" hidden="1" x14ac:dyDescent="0.25">
      <c r="A111" s="14" t="s">
        <v>69</v>
      </c>
      <c r="B111" s="15">
        <v>1122010000</v>
      </c>
      <c r="C111" s="16" t="s">
        <v>31</v>
      </c>
      <c r="D111" s="16" t="s">
        <v>40</v>
      </c>
      <c r="E111" s="28" t="s">
        <v>386</v>
      </c>
      <c r="F111" s="28" t="s">
        <v>412</v>
      </c>
      <c r="G111" s="16" t="str">
        <f>VLOOKUP(D111,'[2]DATOS PRESUP'!$A$15:$C$33,3)</f>
        <v>Formación integral de las alumnos de la Universidad Politécnica del  Bicentenario</v>
      </c>
      <c r="H111" s="17">
        <v>1410</v>
      </c>
      <c r="I111" s="15" t="str">
        <f>VLOOKUP(H111,[2]partidas!$A$1:$B$274,2)</f>
        <v>Aportaciones de seguridad social</v>
      </c>
      <c r="J111" s="18">
        <v>28645.760000000002</v>
      </c>
      <c r="K111" s="18">
        <v>3580.72</v>
      </c>
      <c r="L111" s="18">
        <v>3580.72</v>
      </c>
      <c r="M111" s="19">
        <v>3580.72</v>
      </c>
      <c r="N111" s="19">
        <v>3580.72</v>
      </c>
      <c r="O111" s="19">
        <v>3580.72</v>
      </c>
      <c r="P111" s="19">
        <v>3580.72</v>
      </c>
      <c r="Q111" s="19">
        <v>3580.72</v>
      </c>
      <c r="R111" s="19">
        <v>3580.72</v>
      </c>
      <c r="S111" s="19">
        <v>0</v>
      </c>
      <c r="T111" s="19">
        <v>0</v>
      </c>
      <c r="U111" s="19">
        <v>0</v>
      </c>
      <c r="V111" s="19">
        <v>0</v>
      </c>
      <c r="W111" s="20" t="s">
        <v>399</v>
      </c>
      <c r="X111" s="32"/>
      <c r="Y111" s="33"/>
      <c r="Z111"/>
    </row>
    <row r="112" spans="1:26" s="7" customFormat="1" ht="30" hidden="1" x14ac:dyDescent="0.25">
      <c r="A112" s="14" t="s">
        <v>69</v>
      </c>
      <c r="B112" s="15">
        <v>2522221040</v>
      </c>
      <c r="C112" s="16" t="s">
        <v>31</v>
      </c>
      <c r="D112" s="16" t="s">
        <v>40</v>
      </c>
      <c r="E112" s="28" t="s">
        <v>386</v>
      </c>
      <c r="F112" s="28" t="s">
        <v>412</v>
      </c>
      <c r="G112" s="16" t="str">
        <f>VLOOKUP(D112,'[2]DATOS PRESUP'!$A$15:$C$33,3)</f>
        <v>Formación integral de las alumnos de la Universidad Politécnica del  Bicentenario</v>
      </c>
      <c r="H112" s="17">
        <v>1410</v>
      </c>
      <c r="I112" s="15" t="str">
        <f>VLOOKUP(H112,[2]partidas!$A$1:$B$274,2)</f>
        <v>Aportaciones de seguridad social</v>
      </c>
      <c r="J112" s="18">
        <v>14322.88</v>
      </c>
      <c r="K112" s="18">
        <v>0</v>
      </c>
      <c r="L112" s="18">
        <v>0</v>
      </c>
      <c r="M112" s="19">
        <v>0</v>
      </c>
      <c r="N112" s="19">
        <v>0</v>
      </c>
      <c r="O112" s="19">
        <v>0</v>
      </c>
      <c r="P112" s="19">
        <v>0</v>
      </c>
      <c r="Q112" s="19">
        <v>0</v>
      </c>
      <c r="R112" s="19">
        <v>0</v>
      </c>
      <c r="S112" s="19">
        <v>3580.72</v>
      </c>
      <c r="T112" s="19">
        <v>3580.72</v>
      </c>
      <c r="U112" s="19">
        <v>3580.72</v>
      </c>
      <c r="V112" s="19">
        <v>3580.72</v>
      </c>
      <c r="W112" s="20" t="s">
        <v>399</v>
      </c>
      <c r="X112" s="34"/>
      <c r="Y112" s="33"/>
      <c r="Z112"/>
    </row>
    <row r="113" spans="1:26" s="7" customFormat="1" ht="30" hidden="1" x14ac:dyDescent="0.25">
      <c r="A113" s="14" t="s">
        <v>398</v>
      </c>
      <c r="B113" s="15">
        <v>1122010000</v>
      </c>
      <c r="C113" s="16" t="s">
        <v>31</v>
      </c>
      <c r="D113" s="16" t="s">
        <v>40</v>
      </c>
      <c r="E113" s="28" t="s">
        <v>386</v>
      </c>
      <c r="F113" s="28" t="s">
        <v>411</v>
      </c>
      <c r="G113" s="16" t="str">
        <f>VLOOKUP(D113,'[2]DATOS PRESUP'!$A$15:$C$33,3)</f>
        <v>Formación integral de las alumnos de la Universidad Politécnica del  Bicentenario</v>
      </c>
      <c r="H113" s="17">
        <v>1410</v>
      </c>
      <c r="I113" s="15" t="str">
        <f>VLOOKUP(H113,[2]partidas!$A$1:$B$274,2)</f>
        <v>Aportaciones de seguridad social</v>
      </c>
      <c r="J113" s="18">
        <v>33223.040000000001</v>
      </c>
      <c r="K113" s="18">
        <v>4152.88</v>
      </c>
      <c r="L113" s="18">
        <v>4152.88</v>
      </c>
      <c r="M113" s="19">
        <v>4152.88</v>
      </c>
      <c r="N113" s="19">
        <v>4152.88</v>
      </c>
      <c r="O113" s="19">
        <v>4152.88</v>
      </c>
      <c r="P113" s="19">
        <v>4152.88</v>
      </c>
      <c r="Q113" s="19">
        <v>4152.88</v>
      </c>
      <c r="R113" s="19">
        <v>4152.88</v>
      </c>
      <c r="S113" s="19">
        <v>0</v>
      </c>
      <c r="T113" s="19">
        <v>0</v>
      </c>
      <c r="U113" s="19">
        <v>0</v>
      </c>
      <c r="V113" s="19">
        <v>0</v>
      </c>
      <c r="W113" s="20" t="s">
        <v>399</v>
      </c>
      <c r="X113" s="32"/>
      <c r="Y113" s="33"/>
      <c r="Z113"/>
    </row>
    <row r="114" spans="1:26" s="7" customFormat="1" ht="30" hidden="1" x14ac:dyDescent="0.25">
      <c r="A114" s="14" t="s">
        <v>398</v>
      </c>
      <c r="B114" s="15">
        <v>2522221040</v>
      </c>
      <c r="C114" s="16" t="s">
        <v>31</v>
      </c>
      <c r="D114" s="16" t="s">
        <v>40</v>
      </c>
      <c r="E114" s="28" t="s">
        <v>386</v>
      </c>
      <c r="F114" s="28" t="s">
        <v>411</v>
      </c>
      <c r="G114" s="16" t="str">
        <f>VLOOKUP(D114,'[2]DATOS PRESUP'!$A$15:$C$33,3)</f>
        <v>Formación integral de las alumnos de la Universidad Politécnica del  Bicentenario</v>
      </c>
      <c r="H114" s="17">
        <v>1410</v>
      </c>
      <c r="I114" s="15" t="str">
        <f>VLOOKUP(H114,[2]partidas!$A$1:$B$274,2)</f>
        <v>Aportaciones de seguridad social</v>
      </c>
      <c r="J114" s="18">
        <v>16611.52</v>
      </c>
      <c r="K114" s="18">
        <v>0</v>
      </c>
      <c r="L114" s="18">
        <v>0</v>
      </c>
      <c r="M114" s="19">
        <v>0</v>
      </c>
      <c r="N114" s="19">
        <v>0</v>
      </c>
      <c r="O114" s="19">
        <v>0</v>
      </c>
      <c r="P114" s="19">
        <v>0</v>
      </c>
      <c r="Q114" s="19">
        <v>0</v>
      </c>
      <c r="R114" s="19">
        <v>0</v>
      </c>
      <c r="S114" s="19">
        <v>4152.88</v>
      </c>
      <c r="T114" s="19">
        <v>4152.88</v>
      </c>
      <c r="U114" s="19">
        <v>4152.88</v>
      </c>
      <c r="V114" s="19">
        <v>4152.88</v>
      </c>
      <c r="W114" s="20" t="s">
        <v>399</v>
      </c>
      <c r="X114" s="32"/>
      <c r="Y114" s="33"/>
      <c r="Z114"/>
    </row>
    <row r="115" spans="1:26" s="7" customFormat="1" ht="30" hidden="1" x14ac:dyDescent="0.25">
      <c r="A115" s="14" t="s">
        <v>126</v>
      </c>
      <c r="B115" s="15">
        <v>1122010000</v>
      </c>
      <c r="C115" s="16" t="s">
        <v>23</v>
      </c>
      <c r="D115" s="16" t="s">
        <v>43</v>
      </c>
      <c r="E115" s="28" t="s">
        <v>388</v>
      </c>
      <c r="F115" s="28" t="s">
        <v>403</v>
      </c>
      <c r="G115" s="16" t="str">
        <f>VLOOKUP(D115,'[2]DATOS PRESUP'!$A$15:$C$33,3)</f>
        <v>Mantenimiento de la infraestructura de la Universidad Politécnica del Bicentenario</v>
      </c>
      <c r="H115" s="17">
        <v>1410</v>
      </c>
      <c r="I115" s="15" t="str">
        <f>VLOOKUP(H115,[2]partidas!$A$1:$B$274,2)</f>
        <v>Aportaciones de seguridad social</v>
      </c>
      <c r="J115" s="18">
        <v>36003.839999999997</v>
      </c>
      <c r="K115" s="18">
        <v>4500.4799999999996</v>
      </c>
      <c r="L115" s="18">
        <v>4500.4799999999996</v>
      </c>
      <c r="M115" s="19">
        <v>4500.4799999999996</v>
      </c>
      <c r="N115" s="19">
        <v>4500.4799999999996</v>
      </c>
      <c r="O115" s="19">
        <v>4500.4799999999996</v>
      </c>
      <c r="P115" s="19">
        <v>4500.4799999999996</v>
      </c>
      <c r="Q115" s="19">
        <v>4500.4799999999996</v>
      </c>
      <c r="R115" s="19">
        <v>4500.4799999999996</v>
      </c>
      <c r="S115" s="19">
        <v>0</v>
      </c>
      <c r="T115" s="19">
        <v>0</v>
      </c>
      <c r="U115" s="19">
        <v>0</v>
      </c>
      <c r="V115" s="19">
        <v>0</v>
      </c>
      <c r="W115" s="20" t="s">
        <v>399</v>
      </c>
      <c r="X115" s="32"/>
      <c r="Y115" s="33"/>
      <c r="Z115"/>
    </row>
    <row r="116" spans="1:26" s="7" customFormat="1" ht="30" hidden="1" x14ac:dyDescent="0.25">
      <c r="A116" s="14" t="s">
        <v>126</v>
      </c>
      <c r="B116" s="15">
        <v>2522221040</v>
      </c>
      <c r="C116" s="16" t="s">
        <v>23</v>
      </c>
      <c r="D116" s="16" t="s">
        <v>43</v>
      </c>
      <c r="E116" s="28" t="s">
        <v>388</v>
      </c>
      <c r="F116" s="28" t="s">
        <v>403</v>
      </c>
      <c r="G116" s="16" t="str">
        <f>VLOOKUP(D116,'[2]DATOS PRESUP'!$A$15:$C$33,3)</f>
        <v>Mantenimiento de la infraestructura de la Universidad Politécnica del Bicentenario</v>
      </c>
      <c r="H116" s="17">
        <v>1410</v>
      </c>
      <c r="I116" s="15" t="str">
        <f>VLOOKUP(H116,[2]partidas!$A$1:$B$274,2)</f>
        <v>Aportaciones de seguridad social</v>
      </c>
      <c r="J116" s="18">
        <v>18001.919999999998</v>
      </c>
      <c r="K116" s="18">
        <v>0</v>
      </c>
      <c r="L116" s="18">
        <v>0</v>
      </c>
      <c r="M116" s="19">
        <v>0</v>
      </c>
      <c r="N116" s="19">
        <v>0</v>
      </c>
      <c r="O116" s="19">
        <v>0</v>
      </c>
      <c r="P116" s="19">
        <v>0</v>
      </c>
      <c r="Q116" s="19">
        <v>0</v>
      </c>
      <c r="R116" s="19">
        <v>0</v>
      </c>
      <c r="S116" s="19">
        <v>4500.4799999999996</v>
      </c>
      <c r="T116" s="19">
        <v>4500.4799999999996</v>
      </c>
      <c r="U116" s="19">
        <v>4500.4799999999996</v>
      </c>
      <c r="V116" s="19">
        <v>4500.4799999999996</v>
      </c>
      <c r="W116" s="20" t="s">
        <v>399</v>
      </c>
      <c r="X116" s="32"/>
      <c r="Y116" s="33"/>
      <c r="Z116"/>
    </row>
    <row r="117" spans="1:26" s="7" customFormat="1" ht="45" hidden="1" x14ac:dyDescent="0.25">
      <c r="A117" s="14" t="s">
        <v>350</v>
      </c>
      <c r="B117" s="15">
        <v>1122010000</v>
      </c>
      <c r="C117" s="16" t="s">
        <v>26</v>
      </c>
      <c r="D117" s="16" t="s">
        <v>47</v>
      </c>
      <c r="E117" s="28" t="s">
        <v>387</v>
      </c>
      <c r="F117" s="28" t="s">
        <v>404</v>
      </c>
      <c r="G117" s="16" t="str">
        <f>VLOOKUP(D117,'[2]DATOS PRESUP'!$A$15:$C$33,3)</f>
        <v>Operación de servicios de vinculación de la Universidad Politécnica del Bicentenario con el entorno</v>
      </c>
      <c r="H117" s="17">
        <v>1410</v>
      </c>
      <c r="I117" s="15" t="str">
        <f>VLOOKUP(H117,[2]partidas!$A$1:$B$274,2)</f>
        <v>Aportaciones de seguridad social</v>
      </c>
      <c r="J117" s="18">
        <v>48092</v>
      </c>
      <c r="K117" s="18">
        <v>6011.5</v>
      </c>
      <c r="L117" s="18">
        <v>6011.5</v>
      </c>
      <c r="M117" s="19">
        <v>6011.5</v>
      </c>
      <c r="N117" s="19">
        <v>6011.5</v>
      </c>
      <c r="O117" s="19">
        <v>6011.5</v>
      </c>
      <c r="P117" s="19">
        <v>6011.5</v>
      </c>
      <c r="Q117" s="19">
        <v>6011.5</v>
      </c>
      <c r="R117" s="19">
        <v>6011.5</v>
      </c>
      <c r="S117" s="19">
        <v>0</v>
      </c>
      <c r="T117" s="19">
        <v>0</v>
      </c>
      <c r="U117" s="19">
        <v>0</v>
      </c>
      <c r="V117" s="19">
        <v>0</v>
      </c>
      <c r="W117" s="20" t="s">
        <v>399</v>
      </c>
      <c r="X117" s="32"/>
      <c r="Y117" s="33"/>
      <c r="Z117"/>
    </row>
    <row r="118" spans="1:26" s="7" customFormat="1" ht="45" hidden="1" x14ac:dyDescent="0.25">
      <c r="A118" s="14" t="s">
        <v>350</v>
      </c>
      <c r="B118" s="15">
        <v>2522221040</v>
      </c>
      <c r="C118" s="16" t="s">
        <v>26</v>
      </c>
      <c r="D118" s="16" t="s">
        <v>47</v>
      </c>
      <c r="E118" s="28" t="s">
        <v>387</v>
      </c>
      <c r="F118" s="28" t="s">
        <v>404</v>
      </c>
      <c r="G118" s="16" t="str">
        <f>VLOOKUP(D118,'[2]DATOS PRESUP'!$A$15:$C$33,3)</f>
        <v>Operación de servicios de vinculación de la Universidad Politécnica del Bicentenario con el entorno</v>
      </c>
      <c r="H118" s="17">
        <v>1410</v>
      </c>
      <c r="I118" s="15" t="str">
        <f>VLOOKUP(H118,[2]partidas!$A$1:$B$274,2)</f>
        <v>Aportaciones de seguridad social</v>
      </c>
      <c r="J118" s="18">
        <v>24046</v>
      </c>
      <c r="K118" s="18">
        <v>0</v>
      </c>
      <c r="L118" s="18">
        <v>0</v>
      </c>
      <c r="M118" s="19">
        <v>0</v>
      </c>
      <c r="N118" s="19">
        <v>0</v>
      </c>
      <c r="O118" s="19">
        <v>0</v>
      </c>
      <c r="P118" s="19">
        <v>0</v>
      </c>
      <c r="Q118" s="19">
        <v>0</v>
      </c>
      <c r="R118" s="19">
        <v>0</v>
      </c>
      <c r="S118" s="19">
        <v>6011.5</v>
      </c>
      <c r="T118" s="19">
        <v>6011.5</v>
      </c>
      <c r="U118" s="19">
        <v>6011.5</v>
      </c>
      <c r="V118" s="19">
        <v>6011.5</v>
      </c>
      <c r="W118" s="20" t="s">
        <v>399</v>
      </c>
      <c r="X118" s="32"/>
      <c r="Y118" s="33"/>
      <c r="Z118"/>
    </row>
    <row r="119" spans="1:26" s="7" customFormat="1" ht="45" hidden="1" x14ac:dyDescent="0.25">
      <c r="A119" s="14" t="s">
        <v>320</v>
      </c>
      <c r="B119" s="15">
        <v>1122010000</v>
      </c>
      <c r="C119" s="16" t="s">
        <v>26</v>
      </c>
      <c r="D119" s="16" t="s">
        <v>51</v>
      </c>
      <c r="E119" s="28" t="s">
        <v>387</v>
      </c>
      <c r="F119" s="28" t="s">
        <v>400</v>
      </c>
      <c r="G119" s="16" t="str">
        <f>VLOOKUP(D119,'[2]DATOS PRESUP'!$A$15:$C$33,3)</f>
        <v>Administración del mantenimiento y soporte de equipo informático, cómputo y redes de la Universidad Politécnica del Bicentenario</v>
      </c>
      <c r="H119" s="17">
        <v>1410</v>
      </c>
      <c r="I119" s="15" t="str">
        <f>VLOOKUP(H119,[2]partidas!$A$1:$B$274,2)</f>
        <v>Aportaciones de seguridad social</v>
      </c>
      <c r="J119" s="18">
        <v>25822.399999999998</v>
      </c>
      <c r="K119" s="18">
        <v>3227.8</v>
      </c>
      <c r="L119" s="18">
        <v>3227.8</v>
      </c>
      <c r="M119" s="19">
        <v>3227.8</v>
      </c>
      <c r="N119" s="19">
        <v>3227.8</v>
      </c>
      <c r="O119" s="19">
        <v>3227.8</v>
      </c>
      <c r="P119" s="19">
        <v>3227.8</v>
      </c>
      <c r="Q119" s="19">
        <v>3227.8</v>
      </c>
      <c r="R119" s="19">
        <v>3227.8</v>
      </c>
      <c r="S119" s="19">
        <v>0</v>
      </c>
      <c r="T119" s="19">
        <v>0</v>
      </c>
      <c r="U119" s="19">
        <v>0</v>
      </c>
      <c r="V119" s="19">
        <v>0</v>
      </c>
      <c r="W119" s="20" t="s">
        <v>399</v>
      </c>
      <c r="X119" s="32"/>
      <c r="Y119" s="33"/>
      <c r="Z119"/>
    </row>
    <row r="120" spans="1:26" s="7" customFormat="1" ht="45" hidden="1" x14ac:dyDescent="0.25">
      <c r="A120" s="14" t="s">
        <v>320</v>
      </c>
      <c r="B120" s="15">
        <v>2522221040</v>
      </c>
      <c r="C120" s="16" t="s">
        <v>26</v>
      </c>
      <c r="D120" s="16" t="s">
        <v>51</v>
      </c>
      <c r="E120" s="28" t="s">
        <v>387</v>
      </c>
      <c r="F120" s="28" t="s">
        <v>400</v>
      </c>
      <c r="G120" s="16" t="str">
        <f>VLOOKUP(D120,'[2]DATOS PRESUP'!$A$15:$C$33,3)</f>
        <v>Administración del mantenimiento y soporte de equipo informático, cómputo y redes de la Universidad Politécnica del Bicentenario</v>
      </c>
      <c r="H120" s="17">
        <v>1410</v>
      </c>
      <c r="I120" s="15" t="str">
        <f>VLOOKUP(H120,[2]partidas!$A$1:$B$274,2)</f>
        <v>Aportaciones de seguridad social</v>
      </c>
      <c r="J120" s="18">
        <v>12911.2</v>
      </c>
      <c r="K120" s="18">
        <v>0</v>
      </c>
      <c r="L120" s="18">
        <v>0</v>
      </c>
      <c r="M120" s="19">
        <v>0</v>
      </c>
      <c r="N120" s="19">
        <v>0</v>
      </c>
      <c r="O120" s="19">
        <v>0</v>
      </c>
      <c r="P120" s="19">
        <v>0</v>
      </c>
      <c r="Q120" s="19">
        <v>0</v>
      </c>
      <c r="R120" s="19">
        <v>0</v>
      </c>
      <c r="S120" s="19">
        <v>3227.8</v>
      </c>
      <c r="T120" s="19">
        <v>3227.8</v>
      </c>
      <c r="U120" s="19">
        <v>3227.8</v>
      </c>
      <c r="V120" s="19">
        <v>3227.8</v>
      </c>
      <c r="W120" s="20" t="s">
        <v>399</v>
      </c>
      <c r="X120" s="32"/>
      <c r="Y120" s="33"/>
      <c r="Z120"/>
    </row>
    <row r="121" spans="1:26" s="7" customFormat="1" ht="30" hidden="1" x14ac:dyDescent="0.25">
      <c r="A121" s="14" t="s">
        <v>58</v>
      </c>
      <c r="B121" s="15">
        <v>1122010000</v>
      </c>
      <c r="C121" s="16" t="s">
        <v>31</v>
      </c>
      <c r="D121" s="16" t="s">
        <v>53</v>
      </c>
      <c r="E121" s="28" t="s">
        <v>386</v>
      </c>
      <c r="F121" s="28" t="s">
        <v>402</v>
      </c>
      <c r="G121" s="16" t="str">
        <f>VLOOKUP(D121,'[2]DATOS PRESUP'!$A$15:$C$33,3)</f>
        <v>Administración de los servicios escolares de la Universidad Politécnica del Bicentenario</v>
      </c>
      <c r="H121" s="17">
        <v>1410</v>
      </c>
      <c r="I121" s="15" t="str">
        <f>VLOOKUP(H121,[2]partidas!$A$1:$B$274,2)</f>
        <v>Aportaciones de seguridad social</v>
      </c>
      <c r="J121" s="18">
        <v>47067.520000000004</v>
      </c>
      <c r="K121" s="18">
        <v>5883.44</v>
      </c>
      <c r="L121" s="18">
        <v>5883.44</v>
      </c>
      <c r="M121" s="19">
        <v>5883.44</v>
      </c>
      <c r="N121" s="19">
        <v>5883.44</v>
      </c>
      <c r="O121" s="19">
        <v>5883.44</v>
      </c>
      <c r="P121" s="19">
        <v>5883.44</v>
      </c>
      <c r="Q121" s="19">
        <v>5883.44</v>
      </c>
      <c r="R121" s="19">
        <v>5883.44</v>
      </c>
      <c r="S121" s="19">
        <v>0</v>
      </c>
      <c r="T121" s="19">
        <v>0</v>
      </c>
      <c r="U121" s="19">
        <v>0</v>
      </c>
      <c r="V121" s="19">
        <v>0</v>
      </c>
      <c r="W121" s="20" t="s">
        <v>399</v>
      </c>
      <c r="X121" s="32"/>
      <c r="Y121" s="33"/>
      <c r="Z121"/>
    </row>
    <row r="122" spans="1:26" s="7" customFormat="1" ht="30" hidden="1" x14ac:dyDescent="0.25">
      <c r="A122" s="14" t="s">
        <v>58</v>
      </c>
      <c r="B122" s="15">
        <v>2522221040</v>
      </c>
      <c r="C122" s="16" t="s">
        <v>31</v>
      </c>
      <c r="D122" s="16" t="s">
        <v>53</v>
      </c>
      <c r="E122" s="28" t="s">
        <v>386</v>
      </c>
      <c r="F122" s="28" t="s">
        <v>402</v>
      </c>
      <c r="G122" s="16" t="str">
        <f>VLOOKUP(D122,'[2]DATOS PRESUP'!$A$15:$C$33,3)</f>
        <v>Administración de los servicios escolares de la Universidad Politécnica del Bicentenario</v>
      </c>
      <c r="H122" s="17">
        <v>1410</v>
      </c>
      <c r="I122" s="15" t="str">
        <f>VLOOKUP(H122,[2]partidas!$A$1:$B$274,2)</f>
        <v>Aportaciones de seguridad social</v>
      </c>
      <c r="J122" s="18">
        <v>23533.759999999998</v>
      </c>
      <c r="K122" s="18">
        <v>0</v>
      </c>
      <c r="L122" s="18">
        <v>0</v>
      </c>
      <c r="M122" s="19">
        <v>0</v>
      </c>
      <c r="N122" s="19">
        <v>0</v>
      </c>
      <c r="O122" s="19">
        <v>0</v>
      </c>
      <c r="P122" s="19">
        <v>0</v>
      </c>
      <c r="Q122" s="19">
        <v>0</v>
      </c>
      <c r="R122" s="19">
        <v>0</v>
      </c>
      <c r="S122" s="19">
        <v>5883.44</v>
      </c>
      <c r="T122" s="19">
        <v>5883.44</v>
      </c>
      <c r="U122" s="19">
        <v>5883.44</v>
      </c>
      <c r="V122" s="19">
        <v>5883.44</v>
      </c>
      <c r="W122" s="20" t="s">
        <v>399</v>
      </c>
      <c r="X122" s="32"/>
      <c r="Y122" s="33"/>
      <c r="Z122"/>
    </row>
    <row r="123" spans="1:26" s="7" customFormat="1" ht="30" hidden="1" x14ac:dyDescent="0.25">
      <c r="A123" s="14" t="s">
        <v>86</v>
      </c>
      <c r="B123" s="15">
        <v>2522221040</v>
      </c>
      <c r="C123" s="16" t="s">
        <v>26</v>
      </c>
      <c r="D123" s="16" t="s">
        <v>55</v>
      </c>
      <c r="E123" s="28" t="s">
        <v>386</v>
      </c>
      <c r="F123" s="28" t="s">
        <v>403</v>
      </c>
      <c r="G123" s="16" t="str">
        <f>VLOOKUP(D123,'[2]DATOS PRESUP'!$A$15:$C$33,3)</f>
        <v>Gestión de proyectos de investigación, innovación y desarrollo tecnológico de la UPB</v>
      </c>
      <c r="H123" s="17">
        <v>1410</v>
      </c>
      <c r="I123" s="15" t="str">
        <f>VLOOKUP(H123,[2]partidas!$A$1:$B$274,2)</f>
        <v>Aportaciones de seguridad social</v>
      </c>
      <c r="J123" s="18">
        <v>8305.76</v>
      </c>
      <c r="K123" s="18">
        <v>0</v>
      </c>
      <c r="L123" s="18">
        <v>0</v>
      </c>
      <c r="M123" s="19">
        <v>0</v>
      </c>
      <c r="N123" s="19">
        <v>0</v>
      </c>
      <c r="O123" s="19">
        <v>0</v>
      </c>
      <c r="P123" s="19">
        <v>0</v>
      </c>
      <c r="Q123" s="19">
        <v>0</v>
      </c>
      <c r="R123" s="19">
        <v>0</v>
      </c>
      <c r="S123" s="19">
        <v>2076.44</v>
      </c>
      <c r="T123" s="19">
        <v>2076.44</v>
      </c>
      <c r="U123" s="19">
        <v>2076.44</v>
      </c>
      <c r="V123" s="19">
        <v>2076.44</v>
      </c>
      <c r="W123" s="20" t="s">
        <v>399</v>
      </c>
      <c r="X123" s="32"/>
      <c r="Y123" s="33"/>
      <c r="Z123"/>
    </row>
    <row r="124" spans="1:26" s="7" customFormat="1" ht="30" hidden="1" x14ac:dyDescent="0.25">
      <c r="A124" s="14" t="s">
        <v>86</v>
      </c>
      <c r="B124" s="15">
        <v>1122010000</v>
      </c>
      <c r="C124" s="16" t="s">
        <v>26</v>
      </c>
      <c r="D124" s="16" t="s">
        <v>55</v>
      </c>
      <c r="E124" s="28" t="s">
        <v>386</v>
      </c>
      <c r="F124" s="28" t="s">
        <v>403</v>
      </c>
      <c r="G124" s="16" t="str">
        <f>VLOOKUP(D124,'[2]DATOS PRESUP'!$A$15:$C$33,3)</f>
        <v>Gestión de proyectos de investigación, innovación y desarrollo tecnológico de la UPB</v>
      </c>
      <c r="H124" s="17">
        <v>1410</v>
      </c>
      <c r="I124" s="15" t="str">
        <f>VLOOKUP(H124,[2]partidas!$A$1:$B$274,2)</f>
        <v>Aportaciones de seguridad social</v>
      </c>
      <c r="J124" s="18">
        <v>16611.52</v>
      </c>
      <c r="K124" s="18">
        <v>2076.44</v>
      </c>
      <c r="L124" s="18">
        <v>2076.44</v>
      </c>
      <c r="M124" s="19">
        <v>2076.44</v>
      </c>
      <c r="N124" s="19">
        <v>2076.44</v>
      </c>
      <c r="O124" s="19">
        <v>2076.44</v>
      </c>
      <c r="P124" s="19">
        <v>2076.44</v>
      </c>
      <c r="Q124" s="19">
        <v>2076.44</v>
      </c>
      <c r="R124" s="19">
        <v>2076.44</v>
      </c>
      <c r="S124" s="19">
        <v>0</v>
      </c>
      <c r="T124" s="19">
        <v>0</v>
      </c>
      <c r="U124" s="19">
        <v>0</v>
      </c>
      <c r="V124" s="19">
        <v>0</v>
      </c>
      <c r="W124" s="20" t="s">
        <v>399</v>
      </c>
      <c r="X124" s="32"/>
      <c r="Y124" s="33"/>
      <c r="Z124"/>
    </row>
    <row r="125" spans="1:26" s="7" customFormat="1" ht="45" hidden="1" x14ac:dyDescent="0.25">
      <c r="A125" s="14" t="s">
        <v>240</v>
      </c>
      <c r="B125" s="15">
        <v>1122010000</v>
      </c>
      <c r="C125" s="16" t="s">
        <v>23</v>
      </c>
      <c r="D125" s="16" t="s">
        <v>24</v>
      </c>
      <c r="E125" s="28" t="s">
        <v>388</v>
      </c>
      <c r="F125" s="28">
        <v>3</v>
      </c>
      <c r="G125" s="16" t="str">
        <f>VLOOKUP(D125,'[2]DATOS PRESUP'!$A$15:$C$33,3)</f>
        <v>Administración de los recursos humanos, materiales, financieros y de servicios de la Universidad Politécnica del Bicentenario</v>
      </c>
      <c r="H125" s="17">
        <v>1420</v>
      </c>
      <c r="I125" s="15" t="str">
        <f>VLOOKUP(H125,[2]partidas!$A$1:$B$274,2)</f>
        <v>Aportaciones a fondos de vivienda</v>
      </c>
      <c r="J125" s="18">
        <v>20412.560000000001</v>
      </c>
      <c r="K125" s="18">
        <v>2551.5700000000002</v>
      </c>
      <c r="L125" s="18">
        <v>2551.5700000000002</v>
      </c>
      <c r="M125" s="19">
        <v>2551.5700000000002</v>
      </c>
      <c r="N125" s="19">
        <v>2551.5700000000002</v>
      </c>
      <c r="O125" s="19">
        <v>2551.5700000000002</v>
      </c>
      <c r="P125" s="19">
        <v>2551.5700000000002</v>
      </c>
      <c r="Q125" s="19">
        <v>2551.5700000000002</v>
      </c>
      <c r="R125" s="19">
        <v>2551.5700000000002</v>
      </c>
      <c r="S125" s="19">
        <v>0</v>
      </c>
      <c r="T125" s="19">
        <v>0</v>
      </c>
      <c r="U125" s="19">
        <v>0</v>
      </c>
      <c r="V125" s="19">
        <v>0</v>
      </c>
      <c r="W125" s="20" t="s">
        <v>399</v>
      </c>
      <c r="X125" s="32"/>
      <c r="Y125" s="33"/>
      <c r="Z125"/>
    </row>
    <row r="126" spans="1:26" s="7" customFormat="1" ht="45" hidden="1" x14ac:dyDescent="0.25">
      <c r="A126" s="14" t="s">
        <v>240</v>
      </c>
      <c r="B126" s="15">
        <v>2522221040</v>
      </c>
      <c r="C126" s="16" t="s">
        <v>23</v>
      </c>
      <c r="D126" s="16" t="s">
        <v>24</v>
      </c>
      <c r="E126" s="28" t="s">
        <v>388</v>
      </c>
      <c r="F126" s="28">
        <v>3</v>
      </c>
      <c r="G126" s="16" t="str">
        <f>VLOOKUP(D126,'[2]DATOS PRESUP'!$A$15:$C$33,3)</f>
        <v>Administración de los recursos humanos, materiales, financieros y de servicios de la Universidad Politécnica del Bicentenario</v>
      </c>
      <c r="H126" s="17">
        <v>1420</v>
      </c>
      <c r="I126" s="15" t="str">
        <f>VLOOKUP(H126,[2]partidas!$A$1:$B$274,2)</f>
        <v>Aportaciones a fondos de vivienda</v>
      </c>
      <c r="J126" s="18">
        <v>10206.280000000001</v>
      </c>
      <c r="K126" s="18">
        <v>0</v>
      </c>
      <c r="L126" s="18">
        <v>0</v>
      </c>
      <c r="M126" s="19">
        <v>0</v>
      </c>
      <c r="N126" s="19">
        <v>0</v>
      </c>
      <c r="O126" s="19">
        <v>0</v>
      </c>
      <c r="P126" s="19">
        <v>0</v>
      </c>
      <c r="Q126" s="19">
        <v>0</v>
      </c>
      <c r="R126" s="19">
        <v>0</v>
      </c>
      <c r="S126" s="19">
        <v>2551.5700000000002</v>
      </c>
      <c r="T126" s="19">
        <v>2551.5700000000002</v>
      </c>
      <c r="U126" s="19">
        <v>2551.5700000000002</v>
      </c>
      <c r="V126" s="19">
        <v>2551.5700000000002</v>
      </c>
      <c r="W126" s="20" t="s">
        <v>399</v>
      </c>
      <c r="X126" s="32"/>
      <c r="Y126" s="33"/>
      <c r="Z126"/>
    </row>
    <row r="127" spans="1:26" s="7" customFormat="1" ht="45" hidden="1" x14ac:dyDescent="0.25">
      <c r="A127" s="14" t="s">
        <v>250</v>
      </c>
      <c r="B127" s="15">
        <v>1122010000</v>
      </c>
      <c r="C127" s="16" t="s">
        <v>23</v>
      </c>
      <c r="D127" s="16" t="s">
        <v>24</v>
      </c>
      <c r="E127" s="28" t="s">
        <v>388</v>
      </c>
      <c r="F127" s="28">
        <v>4</v>
      </c>
      <c r="G127" s="16" t="str">
        <f>VLOOKUP(D127,'[2]DATOS PRESUP'!$A$15:$C$33,3)</f>
        <v>Administración de los recursos humanos, materiales, financieros y de servicios de la Universidad Politécnica del Bicentenario</v>
      </c>
      <c r="H127" s="17">
        <v>1420</v>
      </c>
      <c r="I127" s="15" t="str">
        <f>VLOOKUP(H127,[2]partidas!$A$1:$B$274,2)</f>
        <v>Aportaciones a fondos de vivienda</v>
      </c>
      <c r="J127" s="18">
        <v>41150.559999999998</v>
      </c>
      <c r="K127" s="18">
        <v>5143.82</v>
      </c>
      <c r="L127" s="18">
        <v>5143.82</v>
      </c>
      <c r="M127" s="19">
        <v>5143.82</v>
      </c>
      <c r="N127" s="19">
        <v>5143.82</v>
      </c>
      <c r="O127" s="19">
        <v>5143.82</v>
      </c>
      <c r="P127" s="19">
        <v>5143.82</v>
      </c>
      <c r="Q127" s="19">
        <v>5143.82</v>
      </c>
      <c r="R127" s="19">
        <v>5143.82</v>
      </c>
      <c r="S127" s="19">
        <v>0</v>
      </c>
      <c r="T127" s="19">
        <v>0</v>
      </c>
      <c r="U127" s="19">
        <v>0</v>
      </c>
      <c r="V127" s="19">
        <v>0</v>
      </c>
      <c r="W127" s="20" t="s">
        <v>399</v>
      </c>
      <c r="X127" s="32"/>
      <c r="Y127" s="33"/>
      <c r="Z127"/>
    </row>
    <row r="128" spans="1:26" s="7" customFormat="1" ht="45" hidden="1" x14ac:dyDescent="0.25">
      <c r="A128" s="14" t="s">
        <v>250</v>
      </c>
      <c r="B128" s="15">
        <v>2522221040</v>
      </c>
      <c r="C128" s="16" t="s">
        <v>23</v>
      </c>
      <c r="D128" s="16" t="s">
        <v>24</v>
      </c>
      <c r="E128" s="28" t="s">
        <v>388</v>
      </c>
      <c r="F128" s="28">
        <v>4</v>
      </c>
      <c r="G128" s="16" t="str">
        <f>VLOOKUP(D128,'[2]DATOS PRESUP'!$A$15:$C$33,3)</f>
        <v>Administración de los recursos humanos, materiales, financieros y de servicios de la Universidad Politécnica del Bicentenario</v>
      </c>
      <c r="H128" s="17">
        <v>1420</v>
      </c>
      <c r="I128" s="15" t="str">
        <f>VLOOKUP(H128,[2]partidas!$A$1:$B$274,2)</f>
        <v>Aportaciones a fondos de vivienda</v>
      </c>
      <c r="J128" s="18">
        <v>20575.28</v>
      </c>
      <c r="K128" s="18">
        <v>0</v>
      </c>
      <c r="L128" s="18">
        <v>0</v>
      </c>
      <c r="M128" s="19">
        <v>0</v>
      </c>
      <c r="N128" s="19">
        <v>0</v>
      </c>
      <c r="O128" s="19">
        <v>0</v>
      </c>
      <c r="P128" s="19">
        <v>0</v>
      </c>
      <c r="Q128" s="19">
        <v>0</v>
      </c>
      <c r="R128" s="19">
        <v>0</v>
      </c>
      <c r="S128" s="19">
        <v>5143.82</v>
      </c>
      <c r="T128" s="19">
        <v>5143.82</v>
      </c>
      <c r="U128" s="19">
        <v>5143.82</v>
      </c>
      <c r="V128" s="19">
        <v>5143.82</v>
      </c>
      <c r="W128" s="20" t="s">
        <v>399</v>
      </c>
      <c r="X128" s="32"/>
      <c r="Y128" s="33"/>
      <c r="Z128"/>
    </row>
    <row r="129" spans="1:26" s="7" customFormat="1" ht="45" hidden="1" x14ac:dyDescent="0.25">
      <c r="A129" s="14" t="s">
        <v>339</v>
      </c>
      <c r="B129" s="15">
        <v>1122010000</v>
      </c>
      <c r="C129" s="16" t="s">
        <v>23</v>
      </c>
      <c r="D129" s="16" t="s">
        <v>24</v>
      </c>
      <c r="E129" s="28" t="s">
        <v>388</v>
      </c>
      <c r="F129" s="28" t="s">
        <v>402</v>
      </c>
      <c r="G129" s="16" t="str">
        <f>VLOOKUP(D129,'[2]DATOS PRESUP'!$A$15:$C$33,3)</f>
        <v>Administración de los recursos humanos, materiales, financieros y de servicios de la Universidad Politécnica del Bicentenario</v>
      </c>
      <c r="H129" s="17">
        <v>1420</v>
      </c>
      <c r="I129" s="15" t="str">
        <f>VLOOKUP(H129,[2]partidas!$A$1:$B$274,2)</f>
        <v>Aportaciones a fondos de vivienda</v>
      </c>
      <c r="J129" s="18">
        <v>75924.88</v>
      </c>
      <c r="K129" s="18">
        <v>9490.61</v>
      </c>
      <c r="L129" s="18">
        <v>9490.61</v>
      </c>
      <c r="M129" s="19">
        <v>9490.61</v>
      </c>
      <c r="N129" s="19">
        <v>9490.61</v>
      </c>
      <c r="O129" s="19">
        <v>9490.61</v>
      </c>
      <c r="P129" s="19">
        <v>9490.61</v>
      </c>
      <c r="Q129" s="19">
        <v>9490.61</v>
      </c>
      <c r="R129" s="19">
        <v>9490.61</v>
      </c>
      <c r="S129" s="19">
        <v>0</v>
      </c>
      <c r="T129" s="19">
        <v>0</v>
      </c>
      <c r="U129" s="19">
        <v>0</v>
      </c>
      <c r="V129" s="19">
        <v>0</v>
      </c>
      <c r="W129" s="20" t="s">
        <v>399</v>
      </c>
      <c r="X129" s="32"/>
      <c r="Y129" s="33"/>
      <c r="Z129"/>
    </row>
    <row r="130" spans="1:26" s="7" customFormat="1" ht="45" hidden="1" x14ac:dyDescent="0.25">
      <c r="A130" s="14" t="s">
        <v>339</v>
      </c>
      <c r="B130" s="15">
        <v>2522221040</v>
      </c>
      <c r="C130" s="16" t="s">
        <v>23</v>
      </c>
      <c r="D130" s="16" t="s">
        <v>24</v>
      </c>
      <c r="E130" s="28" t="s">
        <v>388</v>
      </c>
      <c r="F130" s="28" t="s">
        <v>402</v>
      </c>
      <c r="G130" s="16" t="str">
        <f>VLOOKUP(D130,'[2]DATOS PRESUP'!$A$15:$C$33,3)</f>
        <v>Administración de los recursos humanos, materiales, financieros y de servicios de la Universidad Politécnica del Bicentenario</v>
      </c>
      <c r="H130" s="17">
        <v>1420</v>
      </c>
      <c r="I130" s="15" t="str">
        <f>VLOOKUP(H130,[2]partidas!$A$1:$B$274,2)</f>
        <v>Aportaciones a fondos de vivienda</v>
      </c>
      <c r="J130" s="18">
        <v>37962.44</v>
      </c>
      <c r="K130" s="18">
        <v>0</v>
      </c>
      <c r="L130" s="18">
        <v>0</v>
      </c>
      <c r="M130" s="19">
        <v>0</v>
      </c>
      <c r="N130" s="19">
        <v>0</v>
      </c>
      <c r="O130" s="19">
        <v>0</v>
      </c>
      <c r="P130" s="19">
        <v>0</v>
      </c>
      <c r="Q130" s="19">
        <v>0</v>
      </c>
      <c r="R130" s="19">
        <v>0</v>
      </c>
      <c r="S130" s="19">
        <v>9490.61</v>
      </c>
      <c r="T130" s="19">
        <v>9490.61</v>
      </c>
      <c r="U130" s="19">
        <v>9490.61</v>
      </c>
      <c r="V130" s="19">
        <v>9490.61</v>
      </c>
      <c r="W130" s="20" t="s">
        <v>399</v>
      </c>
      <c r="X130" s="32"/>
      <c r="Y130" s="33"/>
      <c r="Z130"/>
    </row>
    <row r="131" spans="1:26" s="7" customFormat="1" ht="45" hidden="1" x14ac:dyDescent="0.25">
      <c r="A131" s="14" t="s">
        <v>232</v>
      </c>
      <c r="B131" s="15">
        <v>1122010000</v>
      </c>
      <c r="C131" s="16" t="s">
        <v>26</v>
      </c>
      <c r="D131" s="16" t="s">
        <v>27</v>
      </c>
      <c r="E131" s="28" t="s">
        <v>387</v>
      </c>
      <c r="F131" s="28" t="s">
        <v>403</v>
      </c>
      <c r="G131" s="16" t="str">
        <f>VLOOKUP(D131,'[2]DATOS PRESUP'!$A$15:$C$33,3)</f>
        <v>Dirección Estratégica de la Universidad Politécnica del Bicentenario</v>
      </c>
      <c r="H131" s="17">
        <v>1420</v>
      </c>
      <c r="I131" s="15" t="str">
        <f>VLOOKUP(H131,[2]partidas!$A$1:$B$274,2)</f>
        <v>Aportaciones a fondos de vivienda</v>
      </c>
      <c r="J131" s="18">
        <v>80936.639999999999</v>
      </c>
      <c r="K131" s="18">
        <v>10117.08</v>
      </c>
      <c r="L131" s="18">
        <v>10117.08</v>
      </c>
      <c r="M131" s="19">
        <v>10117.08</v>
      </c>
      <c r="N131" s="19">
        <v>10117.08</v>
      </c>
      <c r="O131" s="19">
        <v>10117.08</v>
      </c>
      <c r="P131" s="19">
        <v>10117.08</v>
      </c>
      <c r="Q131" s="19">
        <v>10117.08</v>
      </c>
      <c r="R131" s="19">
        <v>10117.08</v>
      </c>
      <c r="S131" s="19">
        <v>0</v>
      </c>
      <c r="T131" s="19">
        <v>0</v>
      </c>
      <c r="U131" s="19">
        <v>0</v>
      </c>
      <c r="V131" s="19">
        <v>0</v>
      </c>
      <c r="W131" s="20" t="s">
        <v>399</v>
      </c>
      <c r="X131" s="32"/>
      <c r="Y131" s="33"/>
      <c r="Z131"/>
    </row>
    <row r="132" spans="1:26" s="7" customFormat="1" ht="45" hidden="1" x14ac:dyDescent="0.25">
      <c r="A132" s="14" t="s">
        <v>232</v>
      </c>
      <c r="B132" s="15">
        <v>2522221040</v>
      </c>
      <c r="C132" s="16" t="s">
        <v>26</v>
      </c>
      <c r="D132" s="16" t="s">
        <v>27</v>
      </c>
      <c r="E132" s="28" t="s">
        <v>387</v>
      </c>
      <c r="F132" s="28" t="s">
        <v>403</v>
      </c>
      <c r="G132" s="16" t="str">
        <f>VLOOKUP(D132,'[2]DATOS PRESUP'!$A$15:$C$33,3)</f>
        <v>Dirección Estratégica de la Universidad Politécnica del Bicentenario</v>
      </c>
      <c r="H132" s="17">
        <v>1420</v>
      </c>
      <c r="I132" s="15" t="str">
        <f>VLOOKUP(H132,[2]partidas!$A$1:$B$274,2)</f>
        <v>Aportaciones a fondos de vivienda</v>
      </c>
      <c r="J132" s="18">
        <v>40468.32</v>
      </c>
      <c r="K132" s="18">
        <v>0</v>
      </c>
      <c r="L132" s="18">
        <v>0</v>
      </c>
      <c r="M132" s="19">
        <v>0</v>
      </c>
      <c r="N132" s="19">
        <v>0</v>
      </c>
      <c r="O132" s="19">
        <v>0</v>
      </c>
      <c r="P132" s="19">
        <v>0</v>
      </c>
      <c r="Q132" s="19">
        <v>0</v>
      </c>
      <c r="R132" s="19">
        <v>0</v>
      </c>
      <c r="S132" s="19">
        <v>10117.08</v>
      </c>
      <c r="T132" s="19">
        <v>10117.08</v>
      </c>
      <c r="U132" s="19">
        <v>10117.08</v>
      </c>
      <c r="V132" s="19">
        <v>10117.08</v>
      </c>
      <c r="W132" s="20" t="s">
        <v>399</v>
      </c>
      <c r="X132" s="32"/>
      <c r="Y132" s="33"/>
      <c r="Z132"/>
    </row>
    <row r="133" spans="1:26" s="7" customFormat="1" ht="45" hidden="1" x14ac:dyDescent="0.25">
      <c r="A133" s="14" t="s">
        <v>202</v>
      </c>
      <c r="B133" s="15">
        <v>1122010000</v>
      </c>
      <c r="C133" s="16" t="s">
        <v>26</v>
      </c>
      <c r="D133" s="16" t="s">
        <v>29</v>
      </c>
      <c r="E133" s="28" t="s">
        <v>388</v>
      </c>
      <c r="F133" s="28">
        <v>2</v>
      </c>
      <c r="G133" s="16" t="str">
        <f>VLOOKUP(D133,'[2]DATOS PRESUP'!$A$15:$C$33,3)</f>
        <v>Operación del modelo de planeación y evaluación de la Universidad Politécnica del Bicentenario</v>
      </c>
      <c r="H133" s="17">
        <v>1420</v>
      </c>
      <c r="I133" s="15" t="str">
        <f>VLOOKUP(H133,[2]partidas!$A$1:$B$274,2)</f>
        <v>Aportaciones a fondos de vivienda</v>
      </c>
      <c r="J133" s="18">
        <v>55387.520000000004</v>
      </c>
      <c r="K133" s="18">
        <v>6923.44</v>
      </c>
      <c r="L133" s="18">
        <v>6923.44</v>
      </c>
      <c r="M133" s="19">
        <v>6923.44</v>
      </c>
      <c r="N133" s="19">
        <v>6923.44</v>
      </c>
      <c r="O133" s="19">
        <v>6923.44</v>
      </c>
      <c r="P133" s="19">
        <v>6923.44</v>
      </c>
      <c r="Q133" s="19">
        <v>6923.44</v>
      </c>
      <c r="R133" s="19">
        <v>6923.44</v>
      </c>
      <c r="S133" s="19">
        <v>0</v>
      </c>
      <c r="T133" s="19">
        <v>0</v>
      </c>
      <c r="U133" s="19">
        <v>0</v>
      </c>
      <c r="V133" s="19">
        <v>0</v>
      </c>
      <c r="W133" s="20" t="s">
        <v>399</v>
      </c>
      <c r="X133" s="32"/>
      <c r="Y133" s="33"/>
      <c r="Z133"/>
    </row>
    <row r="134" spans="1:26" s="7" customFormat="1" ht="45" hidden="1" x14ac:dyDescent="0.25">
      <c r="A134" s="14" t="s">
        <v>202</v>
      </c>
      <c r="B134" s="15">
        <v>2522221040</v>
      </c>
      <c r="C134" s="16" t="s">
        <v>26</v>
      </c>
      <c r="D134" s="16" t="s">
        <v>29</v>
      </c>
      <c r="E134" s="28" t="s">
        <v>388</v>
      </c>
      <c r="F134" s="28" t="s">
        <v>404</v>
      </c>
      <c r="G134" s="16" t="str">
        <f>VLOOKUP(D134,'[2]DATOS PRESUP'!$A$15:$C$33,3)</f>
        <v>Operación del modelo de planeación y evaluación de la Universidad Politécnica del Bicentenario</v>
      </c>
      <c r="H134" s="17">
        <v>1420</v>
      </c>
      <c r="I134" s="15" t="str">
        <f>VLOOKUP(H134,[2]partidas!$A$1:$B$274,2)</f>
        <v>Aportaciones a fondos de vivienda</v>
      </c>
      <c r="J134" s="18">
        <v>27693.759999999998</v>
      </c>
      <c r="K134" s="18">
        <v>0</v>
      </c>
      <c r="L134" s="18">
        <v>0</v>
      </c>
      <c r="M134" s="19">
        <v>0</v>
      </c>
      <c r="N134" s="19">
        <v>0</v>
      </c>
      <c r="O134" s="19">
        <v>0</v>
      </c>
      <c r="P134" s="19">
        <v>0</v>
      </c>
      <c r="Q134" s="19">
        <v>0</v>
      </c>
      <c r="R134" s="19">
        <v>0</v>
      </c>
      <c r="S134" s="19">
        <v>6923.44</v>
      </c>
      <c r="T134" s="19">
        <v>6923.44</v>
      </c>
      <c r="U134" s="19">
        <v>6923.44</v>
      </c>
      <c r="V134" s="19">
        <v>6923.44</v>
      </c>
      <c r="W134" s="20" t="s">
        <v>399</v>
      </c>
      <c r="X134" s="32"/>
      <c r="Y134" s="33"/>
      <c r="Z134"/>
    </row>
    <row r="135" spans="1:26" s="7" customFormat="1" ht="45" hidden="1" x14ac:dyDescent="0.25">
      <c r="A135" s="14" t="s">
        <v>320</v>
      </c>
      <c r="B135" s="15">
        <v>1122010000</v>
      </c>
      <c r="C135" s="16" t="s">
        <v>26</v>
      </c>
      <c r="D135" s="16" t="s">
        <v>27</v>
      </c>
      <c r="E135" s="28" t="s">
        <v>387</v>
      </c>
      <c r="F135" s="28">
        <v>3</v>
      </c>
      <c r="G135" s="16" t="str">
        <f>VLOOKUP(D135,'[2]DATOS PRESUP'!$A$15:$C$33,3)</f>
        <v>Dirección Estratégica de la Universidad Politécnica del Bicentenario</v>
      </c>
      <c r="H135" s="17">
        <v>1420</v>
      </c>
      <c r="I135" s="15" t="str">
        <f>VLOOKUP(H135,[2]partidas!$A$1:$B$274,2)</f>
        <v>Aportaciones a fondos de vivienda</v>
      </c>
      <c r="J135" s="18">
        <v>20412.560000000001</v>
      </c>
      <c r="K135" s="18">
        <v>2551.5700000000002</v>
      </c>
      <c r="L135" s="18">
        <v>2551.5700000000002</v>
      </c>
      <c r="M135" s="19">
        <v>2551.5700000000002</v>
      </c>
      <c r="N135" s="19">
        <v>2551.5700000000002</v>
      </c>
      <c r="O135" s="19">
        <v>2551.5700000000002</v>
      </c>
      <c r="P135" s="19">
        <v>2551.5700000000002</v>
      </c>
      <c r="Q135" s="19">
        <v>2551.5700000000002</v>
      </c>
      <c r="R135" s="19">
        <v>2551.5700000000002</v>
      </c>
      <c r="S135" s="19">
        <v>0</v>
      </c>
      <c r="T135" s="19">
        <v>0</v>
      </c>
      <c r="U135" s="19">
        <v>0</v>
      </c>
      <c r="V135" s="19">
        <v>0</v>
      </c>
      <c r="W135" s="20" t="s">
        <v>399</v>
      </c>
      <c r="X135" s="32"/>
      <c r="Y135" s="33"/>
      <c r="Z135"/>
    </row>
    <row r="136" spans="1:26" s="7" customFormat="1" ht="45" hidden="1" x14ac:dyDescent="0.25">
      <c r="A136" s="14" t="s">
        <v>320</v>
      </c>
      <c r="B136" s="15">
        <v>2522221040</v>
      </c>
      <c r="C136" s="16" t="s">
        <v>26</v>
      </c>
      <c r="D136" s="16" t="s">
        <v>27</v>
      </c>
      <c r="E136" s="28" t="s">
        <v>387</v>
      </c>
      <c r="F136" s="28" t="s">
        <v>400</v>
      </c>
      <c r="G136" s="16" t="str">
        <f>VLOOKUP(D136,'[2]DATOS PRESUP'!$A$15:$C$33,3)</f>
        <v>Dirección Estratégica de la Universidad Politécnica del Bicentenario</v>
      </c>
      <c r="H136" s="17">
        <v>1420</v>
      </c>
      <c r="I136" s="15" t="str">
        <f>VLOOKUP(H136,[2]partidas!$A$1:$B$274,2)</f>
        <v>Aportaciones a fondos de vivienda</v>
      </c>
      <c r="J136" s="18">
        <v>10206.280000000001</v>
      </c>
      <c r="K136" s="18">
        <v>0</v>
      </c>
      <c r="L136" s="18">
        <v>0</v>
      </c>
      <c r="M136" s="19">
        <v>0</v>
      </c>
      <c r="N136" s="19">
        <v>0</v>
      </c>
      <c r="O136" s="19">
        <v>0</v>
      </c>
      <c r="P136" s="19">
        <v>0</v>
      </c>
      <c r="Q136" s="19">
        <v>0</v>
      </c>
      <c r="R136" s="19">
        <v>0</v>
      </c>
      <c r="S136" s="19">
        <v>2551.5700000000002</v>
      </c>
      <c r="T136" s="19">
        <v>2551.5700000000002</v>
      </c>
      <c r="U136" s="19">
        <v>2551.5700000000002</v>
      </c>
      <c r="V136" s="19">
        <v>2551.5700000000002</v>
      </c>
      <c r="W136" s="20" t="s">
        <v>399</v>
      </c>
      <c r="X136" s="32"/>
      <c r="Y136" s="33"/>
      <c r="Z136"/>
    </row>
    <row r="137" spans="1:26" s="7" customFormat="1" ht="45" hidden="1" x14ac:dyDescent="0.25">
      <c r="A137" s="14" t="s">
        <v>288</v>
      </c>
      <c r="B137" s="15">
        <v>1122010000</v>
      </c>
      <c r="C137" s="16" t="s">
        <v>31</v>
      </c>
      <c r="D137" s="16" t="s">
        <v>32</v>
      </c>
      <c r="E137" s="28" t="s">
        <v>386</v>
      </c>
      <c r="F137" s="28" t="s">
        <v>404</v>
      </c>
      <c r="G137" s="16" t="str">
        <f>VLOOKUP(D137,'[2]DATOS PRESUP'!$A$15:$C$33,3)</f>
        <v>Administración  e impartición de los servicios educativos existentes de la Universidad Politécnica del Bicentenario</v>
      </c>
      <c r="H137" s="17">
        <v>1420</v>
      </c>
      <c r="I137" s="15" t="str">
        <f>VLOOKUP(H137,[2]partidas!$A$1:$B$274,2)</f>
        <v>Aportaciones a fondos de vivienda</v>
      </c>
      <c r="J137" s="18">
        <v>35416.080000000009</v>
      </c>
      <c r="K137" s="18">
        <v>4427.01</v>
      </c>
      <c r="L137" s="18">
        <v>4427.01</v>
      </c>
      <c r="M137" s="19">
        <v>4427.01</v>
      </c>
      <c r="N137" s="19">
        <v>4427.01</v>
      </c>
      <c r="O137" s="19">
        <v>4427.01</v>
      </c>
      <c r="P137" s="19">
        <v>4427.01</v>
      </c>
      <c r="Q137" s="19">
        <v>4427.01</v>
      </c>
      <c r="R137" s="19">
        <v>4427.01</v>
      </c>
      <c r="S137" s="19">
        <v>0</v>
      </c>
      <c r="T137" s="19">
        <v>0</v>
      </c>
      <c r="U137" s="19">
        <v>0</v>
      </c>
      <c r="V137" s="19">
        <v>0</v>
      </c>
      <c r="W137" s="20" t="s">
        <v>399</v>
      </c>
      <c r="X137" s="32"/>
      <c r="Y137" s="33"/>
      <c r="Z137"/>
    </row>
    <row r="138" spans="1:26" s="7" customFormat="1" ht="45" hidden="1" x14ac:dyDescent="0.25">
      <c r="A138" s="14" t="s">
        <v>288</v>
      </c>
      <c r="B138" s="15">
        <v>2522221040</v>
      </c>
      <c r="C138" s="16" t="s">
        <v>31</v>
      </c>
      <c r="D138" s="16" t="s">
        <v>32</v>
      </c>
      <c r="E138" s="28" t="s">
        <v>386</v>
      </c>
      <c r="F138" s="28" t="s">
        <v>404</v>
      </c>
      <c r="G138" s="16" t="str">
        <f>VLOOKUP(D138,'[2]DATOS PRESUP'!$A$15:$C$33,3)</f>
        <v>Administración  e impartición de los servicios educativos existentes de la Universidad Politécnica del Bicentenario</v>
      </c>
      <c r="H138" s="17">
        <v>1420</v>
      </c>
      <c r="I138" s="15" t="str">
        <f>VLOOKUP(H138,[2]partidas!$A$1:$B$274,2)</f>
        <v>Aportaciones a fondos de vivienda</v>
      </c>
      <c r="J138" s="18">
        <v>17708.04</v>
      </c>
      <c r="K138" s="18">
        <v>0</v>
      </c>
      <c r="L138" s="18">
        <v>0</v>
      </c>
      <c r="M138" s="19">
        <v>0</v>
      </c>
      <c r="N138" s="19">
        <v>0</v>
      </c>
      <c r="O138" s="19">
        <v>0</v>
      </c>
      <c r="P138" s="19">
        <v>0</v>
      </c>
      <c r="Q138" s="19">
        <v>0</v>
      </c>
      <c r="R138" s="19">
        <v>0</v>
      </c>
      <c r="S138" s="19">
        <v>4427.01</v>
      </c>
      <c r="T138" s="19">
        <v>4427.01</v>
      </c>
      <c r="U138" s="19">
        <v>4427.01</v>
      </c>
      <c r="V138" s="19">
        <v>4427.01</v>
      </c>
      <c r="W138" s="20" t="s">
        <v>399</v>
      </c>
      <c r="X138" s="32"/>
      <c r="Y138" s="33"/>
      <c r="Z138"/>
    </row>
    <row r="139" spans="1:26" s="7" customFormat="1" ht="45" hidden="1" x14ac:dyDescent="0.25">
      <c r="A139" s="14" t="s">
        <v>90</v>
      </c>
      <c r="B139" s="15">
        <v>1122010000</v>
      </c>
      <c r="C139" s="16" t="s">
        <v>31</v>
      </c>
      <c r="D139" s="16" t="s">
        <v>32</v>
      </c>
      <c r="E139" s="28" t="s">
        <v>386</v>
      </c>
      <c r="F139" s="28" t="s">
        <v>400</v>
      </c>
      <c r="G139" s="16" t="str">
        <f>VLOOKUP(D139,'[2]DATOS PRESUP'!$A$15:$C$33,3)</f>
        <v>Administración  e impartición de los servicios educativos existentes de la Universidad Politécnica del Bicentenario</v>
      </c>
      <c r="H139" s="17">
        <v>1420</v>
      </c>
      <c r="I139" s="15" t="str">
        <f>VLOOKUP(H139,[2]partidas!$A$1:$B$274,2)</f>
        <v>Aportaciones a fondos de vivienda</v>
      </c>
      <c r="J139" s="18">
        <v>65921.039999999994</v>
      </c>
      <c r="K139" s="18">
        <v>8240.1299999999992</v>
      </c>
      <c r="L139" s="18">
        <v>8240.1299999999992</v>
      </c>
      <c r="M139" s="19">
        <v>8240.1299999999992</v>
      </c>
      <c r="N139" s="19">
        <v>8240.1299999999992</v>
      </c>
      <c r="O139" s="19">
        <v>8240.1299999999992</v>
      </c>
      <c r="P139" s="19">
        <v>8240.1299999999992</v>
      </c>
      <c r="Q139" s="19">
        <v>8240.1299999999992</v>
      </c>
      <c r="R139" s="19">
        <v>8240.1299999999992</v>
      </c>
      <c r="S139" s="19">
        <v>0</v>
      </c>
      <c r="T139" s="19">
        <v>0</v>
      </c>
      <c r="U139" s="19">
        <v>0</v>
      </c>
      <c r="V139" s="19">
        <v>0</v>
      </c>
      <c r="W139" s="20" t="s">
        <v>399</v>
      </c>
      <c r="X139" s="32"/>
      <c r="Y139" s="33"/>
      <c r="Z139"/>
    </row>
    <row r="140" spans="1:26" s="7" customFormat="1" ht="45" hidden="1" x14ac:dyDescent="0.25">
      <c r="A140" s="14" t="s">
        <v>90</v>
      </c>
      <c r="B140" s="15">
        <v>2522221040</v>
      </c>
      <c r="C140" s="16" t="s">
        <v>31</v>
      </c>
      <c r="D140" s="16" t="s">
        <v>32</v>
      </c>
      <c r="E140" s="28" t="s">
        <v>386</v>
      </c>
      <c r="F140" s="28" t="s">
        <v>400</v>
      </c>
      <c r="G140" s="16" t="str">
        <f>VLOOKUP(D140,'[2]DATOS PRESUP'!$A$15:$C$33,3)</f>
        <v>Administración  e impartición de los servicios educativos existentes de la Universidad Politécnica del Bicentenario</v>
      </c>
      <c r="H140" s="17">
        <v>1420</v>
      </c>
      <c r="I140" s="15" t="str">
        <f>VLOOKUP(H140,[2]partidas!$A$1:$B$274,2)</f>
        <v>Aportaciones a fondos de vivienda</v>
      </c>
      <c r="J140" s="18">
        <v>32960.519999999997</v>
      </c>
      <c r="K140" s="18">
        <v>0</v>
      </c>
      <c r="L140" s="18">
        <v>0</v>
      </c>
      <c r="M140" s="19">
        <v>0</v>
      </c>
      <c r="N140" s="19">
        <v>0</v>
      </c>
      <c r="O140" s="19">
        <v>0</v>
      </c>
      <c r="P140" s="19">
        <v>0</v>
      </c>
      <c r="Q140" s="19">
        <v>0</v>
      </c>
      <c r="R140" s="19">
        <v>0</v>
      </c>
      <c r="S140" s="19">
        <v>8240.1299999999992</v>
      </c>
      <c r="T140" s="19">
        <v>8240.1299999999992</v>
      </c>
      <c r="U140" s="19">
        <v>8240.1299999999992</v>
      </c>
      <c r="V140" s="19">
        <v>8240.1299999999992</v>
      </c>
      <c r="W140" s="20" t="s">
        <v>399</v>
      </c>
      <c r="X140" s="32"/>
      <c r="Y140" s="33"/>
      <c r="Z140"/>
    </row>
    <row r="141" spans="1:26" s="7" customFormat="1" ht="45" hidden="1" x14ac:dyDescent="0.25">
      <c r="A141" s="14" t="s">
        <v>99</v>
      </c>
      <c r="B141" s="15">
        <v>1122010000</v>
      </c>
      <c r="C141" s="16" t="s">
        <v>31</v>
      </c>
      <c r="D141" s="16" t="s">
        <v>32</v>
      </c>
      <c r="E141" s="28" t="s">
        <v>386</v>
      </c>
      <c r="F141" s="28" t="s">
        <v>401</v>
      </c>
      <c r="G141" s="16" t="str">
        <f>VLOOKUP(D141,'[2]DATOS PRESUP'!$A$15:$C$33,3)</f>
        <v>Administración  e impartición de los servicios educativos existentes de la Universidad Politécnica del Bicentenario</v>
      </c>
      <c r="H141" s="17">
        <v>1420</v>
      </c>
      <c r="I141" s="15" t="str">
        <f>VLOOKUP(H141,[2]partidas!$A$1:$B$274,2)</f>
        <v>Aportaciones a fondos de vivienda</v>
      </c>
      <c r="J141" s="18">
        <v>41893.839999999997</v>
      </c>
      <c r="K141" s="18">
        <v>5236.7299999999996</v>
      </c>
      <c r="L141" s="18">
        <v>5236.7299999999996</v>
      </c>
      <c r="M141" s="19">
        <v>5236.7299999999996</v>
      </c>
      <c r="N141" s="19">
        <v>5236.7299999999996</v>
      </c>
      <c r="O141" s="19">
        <v>5236.7299999999996</v>
      </c>
      <c r="P141" s="19">
        <v>5236.7299999999996</v>
      </c>
      <c r="Q141" s="19">
        <v>5236.7299999999996</v>
      </c>
      <c r="R141" s="19">
        <v>5236.7299999999996</v>
      </c>
      <c r="S141" s="19">
        <v>0</v>
      </c>
      <c r="T141" s="19">
        <v>0</v>
      </c>
      <c r="U141" s="19">
        <v>0</v>
      </c>
      <c r="V141" s="19">
        <v>0</v>
      </c>
      <c r="W141" s="20" t="s">
        <v>399</v>
      </c>
      <c r="X141" s="32"/>
      <c r="Y141" s="33"/>
      <c r="Z141"/>
    </row>
    <row r="142" spans="1:26" s="7" customFormat="1" ht="45" hidden="1" x14ac:dyDescent="0.25">
      <c r="A142" s="14" t="s">
        <v>99</v>
      </c>
      <c r="B142" s="15">
        <v>2522221040</v>
      </c>
      <c r="C142" s="16" t="s">
        <v>31</v>
      </c>
      <c r="D142" s="16" t="s">
        <v>32</v>
      </c>
      <c r="E142" s="28" t="s">
        <v>386</v>
      </c>
      <c r="F142" s="28" t="s">
        <v>401</v>
      </c>
      <c r="G142" s="16" t="str">
        <f>VLOOKUP(D142,'[2]DATOS PRESUP'!$A$15:$C$33,3)</f>
        <v>Administración  e impartición de los servicios educativos existentes de la Universidad Politécnica del Bicentenario</v>
      </c>
      <c r="H142" s="17">
        <v>1420</v>
      </c>
      <c r="I142" s="15" t="str">
        <f>VLOOKUP(H142,[2]partidas!$A$1:$B$274,2)</f>
        <v>Aportaciones a fondos de vivienda</v>
      </c>
      <c r="J142" s="18">
        <v>20946.919999999998</v>
      </c>
      <c r="K142" s="18">
        <v>0</v>
      </c>
      <c r="L142" s="18">
        <v>0</v>
      </c>
      <c r="M142" s="19">
        <v>0</v>
      </c>
      <c r="N142" s="19">
        <v>0</v>
      </c>
      <c r="O142" s="19">
        <v>0</v>
      </c>
      <c r="P142" s="19">
        <v>0</v>
      </c>
      <c r="Q142" s="19">
        <v>0</v>
      </c>
      <c r="R142" s="19">
        <v>0</v>
      </c>
      <c r="S142" s="19">
        <v>5236.7299999999996</v>
      </c>
      <c r="T142" s="19">
        <v>5236.7299999999996</v>
      </c>
      <c r="U142" s="19">
        <v>5236.7299999999996</v>
      </c>
      <c r="V142" s="19">
        <v>5236.7299999999996</v>
      </c>
      <c r="W142" s="20" t="s">
        <v>399</v>
      </c>
      <c r="X142" s="32"/>
      <c r="Y142" s="33"/>
      <c r="Z142"/>
    </row>
    <row r="143" spans="1:26" s="7" customFormat="1" ht="45" hidden="1" x14ac:dyDescent="0.25">
      <c r="A143" s="14" t="s">
        <v>81</v>
      </c>
      <c r="B143" s="15">
        <v>1122010000</v>
      </c>
      <c r="C143" s="16" t="s">
        <v>31</v>
      </c>
      <c r="D143" s="16" t="s">
        <v>32</v>
      </c>
      <c r="E143" s="28" t="s">
        <v>386</v>
      </c>
      <c r="F143" s="28" t="s">
        <v>405</v>
      </c>
      <c r="G143" s="16" t="str">
        <f>VLOOKUP(D143,'[2]DATOS PRESUP'!$A$15:$C$33,3)</f>
        <v>Administración  e impartición de los servicios educativos existentes de la Universidad Politécnica del Bicentenario</v>
      </c>
      <c r="H143" s="17">
        <v>1420</v>
      </c>
      <c r="I143" s="15" t="str">
        <f>VLOOKUP(H143,[2]partidas!$A$1:$B$274,2)</f>
        <v>Aportaciones a fondos de vivienda</v>
      </c>
      <c r="J143" s="18">
        <v>14568.479999999998</v>
      </c>
      <c r="K143" s="18">
        <v>1821.06</v>
      </c>
      <c r="L143" s="18">
        <v>1821.06</v>
      </c>
      <c r="M143" s="19">
        <v>1821.06</v>
      </c>
      <c r="N143" s="19">
        <v>1821.06</v>
      </c>
      <c r="O143" s="19">
        <v>1821.06</v>
      </c>
      <c r="P143" s="19">
        <v>1821.06</v>
      </c>
      <c r="Q143" s="19">
        <v>1821.06</v>
      </c>
      <c r="R143" s="19">
        <v>1821.06</v>
      </c>
      <c r="S143" s="19">
        <v>0</v>
      </c>
      <c r="T143" s="19">
        <v>0</v>
      </c>
      <c r="U143" s="19">
        <v>0</v>
      </c>
      <c r="V143" s="19">
        <v>0</v>
      </c>
      <c r="W143" s="20" t="s">
        <v>399</v>
      </c>
      <c r="X143" s="32"/>
      <c r="Y143" s="33"/>
      <c r="Z143"/>
    </row>
    <row r="144" spans="1:26" s="7" customFormat="1" ht="45" hidden="1" x14ac:dyDescent="0.25">
      <c r="A144" s="14" t="s">
        <v>81</v>
      </c>
      <c r="B144" s="15">
        <v>2522221040</v>
      </c>
      <c r="C144" s="16" t="s">
        <v>31</v>
      </c>
      <c r="D144" s="16" t="s">
        <v>32</v>
      </c>
      <c r="E144" s="28" t="s">
        <v>386</v>
      </c>
      <c r="F144" s="28" t="s">
        <v>405</v>
      </c>
      <c r="G144" s="16" t="str">
        <f>VLOOKUP(D144,'[2]DATOS PRESUP'!$A$15:$C$33,3)</f>
        <v>Administración  e impartición de los servicios educativos existentes de la Universidad Politécnica del Bicentenario</v>
      </c>
      <c r="H144" s="17">
        <v>1420</v>
      </c>
      <c r="I144" s="15" t="str">
        <f>VLOOKUP(H144,[2]partidas!$A$1:$B$274,2)</f>
        <v>Aportaciones a fondos de vivienda</v>
      </c>
      <c r="J144" s="18">
        <v>7284.24</v>
      </c>
      <c r="K144" s="18">
        <v>0</v>
      </c>
      <c r="L144" s="18">
        <v>0</v>
      </c>
      <c r="M144" s="19">
        <v>0</v>
      </c>
      <c r="N144" s="19">
        <v>0</v>
      </c>
      <c r="O144" s="19">
        <v>0</v>
      </c>
      <c r="P144" s="19">
        <v>0</v>
      </c>
      <c r="Q144" s="19">
        <v>0</v>
      </c>
      <c r="R144" s="19">
        <v>0</v>
      </c>
      <c r="S144" s="19">
        <v>1821.06</v>
      </c>
      <c r="T144" s="19">
        <v>1821.06</v>
      </c>
      <c r="U144" s="19">
        <v>1821.06</v>
      </c>
      <c r="V144" s="19">
        <v>1821.06</v>
      </c>
      <c r="W144" s="20" t="s">
        <v>399</v>
      </c>
      <c r="X144" s="32"/>
      <c r="Y144" s="33"/>
      <c r="Z144"/>
    </row>
    <row r="145" spans="1:26" s="7" customFormat="1" ht="45" hidden="1" x14ac:dyDescent="0.25">
      <c r="A145" s="14" t="s">
        <v>104</v>
      </c>
      <c r="B145" s="15">
        <v>1122010000</v>
      </c>
      <c r="C145" s="16" t="s">
        <v>31</v>
      </c>
      <c r="D145" s="16" t="s">
        <v>32</v>
      </c>
      <c r="E145" s="28" t="s">
        <v>386</v>
      </c>
      <c r="F145" s="28" t="s">
        <v>406</v>
      </c>
      <c r="G145" s="16" t="str">
        <f>VLOOKUP(D145,'[2]DATOS PRESUP'!$A$15:$C$33,3)</f>
        <v>Administración  e impartición de los servicios educativos existentes de la Universidad Politécnica del Bicentenario</v>
      </c>
      <c r="H145" s="17">
        <v>1420</v>
      </c>
      <c r="I145" s="15" t="str">
        <f>VLOOKUP(H145,[2]partidas!$A$1:$B$274,2)</f>
        <v>Aportaciones a fondos de vivienda</v>
      </c>
      <c r="J145" s="18">
        <v>136834.4</v>
      </c>
      <c r="K145" s="18">
        <v>17104.3</v>
      </c>
      <c r="L145" s="18">
        <v>17104.3</v>
      </c>
      <c r="M145" s="19">
        <v>17104.3</v>
      </c>
      <c r="N145" s="19">
        <v>17104.3</v>
      </c>
      <c r="O145" s="19">
        <v>17104.3</v>
      </c>
      <c r="P145" s="19">
        <v>17104.3</v>
      </c>
      <c r="Q145" s="19">
        <v>17104.3</v>
      </c>
      <c r="R145" s="19">
        <v>17104.3</v>
      </c>
      <c r="S145" s="19">
        <v>0</v>
      </c>
      <c r="T145" s="19">
        <v>0</v>
      </c>
      <c r="U145" s="19">
        <v>0</v>
      </c>
      <c r="V145" s="19">
        <v>0</v>
      </c>
      <c r="W145" s="20" t="s">
        <v>399</v>
      </c>
      <c r="X145" s="32"/>
      <c r="Y145" s="33"/>
      <c r="Z145"/>
    </row>
    <row r="146" spans="1:26" s="7" customFormat="1" ht="45" hidden="1" x14ac:dyDescent="0.25">
      <c r="A146" s="14" t="s">
        <v>104</v>
      </c>
      <c r="B146" s="15">
        <v>2522221040</v>
      </c>
      <c r="C146" s="16" t="s">
        <v>31</v>
      </c>
      <c r="D146" s="16" t="s">
        <v>32</v>
      </c>
      <c r="E146" s="28" t="s">
        <v>386</v>
      </c>
      <c r="F146" s="28" t="s">
        <v>406</v>
      </c>
      <c r="G146" s="16" t="str">
        <f>VLOOKUP(D146,'[2]DATOS PRESUP'!$A$15:$C$33,3)</f>
        <v>Administración  e impartición de los servicios educativos existentes de la Universidad Politécnica del Bicentenario</v>
      </c>
      <c r="H146" s="17">
        <v>1420</v>
      </c>
      <c r="I146" s="15" t="str">
        <f>VLOOKUP(H146,[2]partidas!$A$1:$B$274,2)</f>
        <v>Aportaciones a fondos de vivienda</v>
      </c>
      <c r="J146" s="18">
        <v>68417.2</v>
      </c>
      <c r="K146" s="18">
        <v>0</v>
      </c>
      <c r="L146" s="18">
        <v>0</v>
      </c>
      <c r="M146" s="19">
        <v>0</v>
      </c>
      <c r="N146" s="19">
        <v>0</v>
      </c>
      <c r="O146" s="19">
        <v>0</v>
      </c>
      <c r="P146" s="19">
        <v>0</v>
      </c>
      <c r="Q146" s="19">
        <v>0</v>
      </c>
      <c r="R146" s="19">
        <v>0</v>
      </c>
      <c r="S146" s="19">
        <v>17104.3</v>
      </c>
      <c r="T146" s="19">
        <v>17104.3</v>
      </c>
      <c r="U146" s="19">
        <v>17104.3</v>
      </c>
      <c r="V146" s="19">
        <v>17104.3</v>
      </c>
      <c r="W146" s="20" t="s">
        <v>399</v>
      </c>
      <c r="X146" s="32"/>
      <c r="Y146" s="33"/>
      <c r="Z146"/>
    </row>
    <row r="147" spans="1:26" s="7" customFormat="1" ht="45" hidden="1" x14ac:dyDescent="0.25">
      <c r="A147" s="14" t="s">
        <v>118</v>
      </c>
      <c r="B147" s="15">
        <v>1122010000</v>
      </c>
      <c r="C147" s="16" t="s">
        <v>31</v>
      </c>
      <c r="D147" s="16" t="s">
        <v>32</v>
      </c>
      <c r="E147" s="28" t="s">
        <v>386</v>
      </c>
      <c r="F147" s="28" t="s">
        <v>407</v>
      </c>
      <c r="G147" s="16" t="str">
        <f>VLOOKUP(D147,'[2]DATOS PRESUP'!$A$15:$C$33,3)</f>
        <v>Administración  e impartición de los servicios educativos existentes de la Universidad Politécnica del Bicentenario</v>
      </c>
      <c r="H147" s="17">
        <v>1420</v>
      </c>
      <c r="I147" s="15" t="str">
        <f>VLOOKUP(H147,[2]partidas!$A$1:$B$274,2)</f>
        <v>Aportaciones a fondos de vivienda</v>
      </c>
      <c r="J147" s="18">
        <v>65921.039999999994</v>
      </c>
      <c r="K147" s="18">
        <v>8240.1299999999992</v>
      </c>
      <c r="L147" s="18">
        <v>8240.1299999999992</v>
      </c>
      <c r="M147" s="19">
        <v>8240.1299999999992</v>
      </c>
      <c r="N147" s="19">
        <v>8240.1299999999992</v>
      </c>
      <c r="O147" s="19">
        <v>8240.1299999999992</v>
      </c>
      <c r="P147" s="19">
        <v>8240.1299999999992</v>
      </c>
      <c r="Q147" s="19">
        <v>8240.1299999999992</v>
      </c>
      <c r="R147" s="19">
        <v>8240.1299999999992</v>
      </c>
      <c r="S147" s="19">
        <v>0</v>
      </c>
      <c r="T147" s="19">
        <v>0</v>
      </c>
      <c r="U147" s="19">
        <v>0</v>
      </c>
      <c r="V147" s="19">
        <v>0</v>
      </c>
      <c r="W147" s="20" t="s">
        <v>399</v>
      </c>
      <c r="X147" s="32"/>
      <c r="Y147" s="33"/>
      <c r="Z147"/>
    </row>
    <row r="148" spans="1:26" s="7" customFormat="1" ht="45" hidden="1" x14ac:dyDescent="0.25">
      <c r="A148" s="14" t="s">
        <v>118</v>
      </c>
      <c r="B148" s="15">
        <v>2522221040</v>
      </c>
      <c r="C148" s="16" t="s">
        <v>31</v>
      </c>
      <c r="D148" s="16" t="s">
        <v>32</v>
      </c>
      <c r="E148" s="28" t="s">
        <v>386</v>
      </c>
      <c r="F148" s="28" t="s">
        <v>407</v>
      </c>
      <c r="G148" s="16" t="str">
        <f>VLOOKUP(D148,'[2]DATOS PRESUP'!$A$15:$C$33,3)</f>
        <v>Administración  e impartición de los servicios educativos existentes de la Universidad Politécnica del Bicentenario</v>
      </c>
      <c r="H148" s="17">
        <v>1420</v>
      </c>
      <c r="I148" s="15" t="str">
        <f>VLOOKUP(H148,[2]partidas!$A$1:$B$274,2)</f>
        <v>Aportaciones a fondos de vivienda</v>
      </c>
      <c r="J148" s="18">
        <v>32960.519999999997</v>
      </c>
      <c r="K148" s="18">
        <v>0</v>
      </c>
      <c r="L148" s="18">
        <v>0</v>
      </c>
      <c r="M148" s="19">
        <v>0</v>
      </c>
      <c r="N148" s="19">
        <v>0</v>
      </c>
      <c r="O148" s="19">
        <v>0</v>
      </c>
      <c r="P148" s="19">
        <v>0</v>
      </c>
      <c r="Q148" s="19">
        <v>0</v>
      </c>
      <c r="R148" s="19">
        <v>0</v>
      </c>
      <c r="S148" s="19">
        <v>8240.1299999999992</v>
      </c>
      <c r="T148" s="19">
        <v>8240.1299999999992</v>
      </c>
      <c r="U148" s="19">
        <v>8240.1299999999992</v>
      </c>
      <c r="V148" s="19">
        <v>8240.1299999999992</v>
      </c>
      <c r="W148" s="20" t="s">
        <v>399</v>
      </c>
      <c r="X148" s="32"/>
      <c r="Y148" s="33"/>
      <c r="Z148"/>
    </row>
    <row r="149" spans="1:26" s="7" customFormat="1" ht="45" hidden="1" x14ac:dyDescent="0.25">
      <c r="A149" s="14" t="s">
        <v>110</v>
      </c>
      <c r="B149" s="15">
        <v>1122010000</v>
      </c>
      <c r="C149" s="16" t="s">
        <v>31</v>
      </c>
      <c r="D149" s="16" t="s">
        <v>32</v>
      </c>
      <c r="E149" s="28" t="s">
        <v>386</v>
      </c>
      <c r="F149" s="28">
        <v>11</v>
      </c>
      <c r="G149" s="16" t="str">
        <f>VLOOKUP(D149,'[2]DATOS PRESUP'!$A$15:$C$33,3)</f>
        <v>Administración  e impartición de los servicios educativos existentes de la Universidad Politécnica del Bicentenario</v>
      </c>
      <c r="H149" s="17">
        <v>1420</v>
      </c>
      <c r="I149" s="15" t="str">
        <f>VLOOKUP(H149,[2]partidas!$A$1:$B$274,2)</f>
        <v>Aportaciones a fondos de vivienda</v>
      </c>
      <c r="J149" s="18">
        <v>32426.16</v>
      </c>
      <c r="K149" s="18">
        <v>4053.27</v>
      </c>
      <c r="L149" s="18">
        <v>4053.27</v>
      </c>
      <c r="M149" s="19">
        <v>4053.27</v>
      </c>
      <c r="N149" s="19">
        <v>4053.27</v>
      </c>
      <c r="O149" s="19">
        <v>4053.27</v>
      </c>
      <c r="P149" s="19">
        <v>4053.27</v>
      </c>
      <c r="Q149" s="19">
        <v>4053.27</v>
      </c>
      <c r="R149" s="19">
        <v>4053.27</v>
      </c>
      <c r="S149" s="19">
        <v>0</v>
      </c>
      <c r="T149" s="19">
        <v>0</v>
      </c>
      <c r="U149" s="19">
        <v>0</v>
      </c>
      <c r="V149" s="19">
        <v>0</v>
      </c>
      <c r="W149" s="20" t="s">
        <v>399</v>
      </c>
      <c r="X149" s="32"/>
      <c r="Y149" s="33"/>
      <c r="Z149"/>
    </row>
    <row r="150" spans="1:26" s="7" customFormat="1" ht="45" hidden="1" x14ac:dyDescent="0.25">
      <c r="A150" s="14" t="s">
        <v>110</v>
      </c>
      <c r="B150" s="15">
        <v>2522221040</v>
      </c>
      <c r="C150" s="16" t="s">
        <v>31</v>
      </c>
      <c r="D150" s="16" t="s">
        <v>32</v>
      </c>
      <c r="E150" s="28" t="s">
        <v>386</v>
      </c>
      <c r="F150" s="28">
        <v>11</v>
      </c>
      <c r="G150" s="16" t="str">
        <f>VLOOKUP(D150,'[2]DATOS PRESUP'!$A$15:$C$33,3)</f>
        <v>Administración  e impartición de los servicios educativos existentes de la Universidad Politécnica del Bicentenario</v>
      </c>
      <c r="H150" s="17">
        <v>1420</v>
      </c>
      <c r="I150" s="15" t="str">
        <f>VLOOKUP(H150,[2]partidas!$A$1:$B$274,2)</f>
        <v>Aportaciones a fondos de vivienda</v>
      </c>
      <c r="J150" s="18">
        <v>16213.08</v>
      </c>
      <c r="K150" s="18">
        <v>0</v>
      </c>
      <c r="L150" s="18">
        <v>0</v>
      </c>
      <c r="M150" s="19">
        <v>0</v>
      </c>
      <c r="N150" s="19">
        <v>0</v>
      </c>
      <c r="O150" s="19">
        <v>0</v>
      </c>
      <c r="P150" s="19">
        <v>0</v>
      </c>
      <c r="Q150" s="19">
        <v>0</v>
      </c>
      <c r="R150" s="19">
        <v>0</v>
      </c>
      <c r="S150" s="19">
        <v>4053.27</v>
      </c>
      <c r="T150" s="19">
        <v>4053.27</v>
      </c>
      <c r="U150" s="19">
        <v>4053.27</v>
      </c>
      <c r="V150" s="19">
        <v>4053.27</v>
      </c>
      <c r="W150" s="20" t="s">
        <v>399</v>
      </c>
      <c r="X150" s="32"/>
      <c r="Y150" s="33"/>
      <c r="Z150"/>
    </row>
    <row r="151" spans="1:26" s="7" customFormat="1" ht="45" hidden="1" x14ac:dyDescent="0.25">
      <c r="A151" s="14" t="s">
        <v>120</v>
      </c>
      <c r="B151" s="15">
        <v>1122010000</v>
      </c>
      <c r="C151" s="16" t="s">
        <v>31</v>
      </c>
      <c r="D151" s="16" t="s">
        <v>32</v>
      </c>
      <c r="E151" s="28" t="s">
        <v>386</v>
      </c>
      <c r="F151" s="28">
        <v>12</v>
      </c>
      <c r="G151" s="16" t="str">
        <f>VLOOKUP(D151,'[2]DATOS PRESUP'!$A$15:$C$33,3)</f>
        <v>Administración  e impartición de los servicios educativos existentes de la Universidad Politécnica del Bicentenario</v>
      </c>
      <c r="H151" s="17">
        <v>1420</v>
      </c>
      <c r="I151" s="15" t="str">
        <f>VLOOKUP(H151,[2]partidas!$A$1:$B$274,2)</f>
        <v>Aportaciones a fondos de vivienda</v>
      </c>
      <c r="J151" s="18">
        <v>89948.24</v>
      </c>
      <c r="K151" s="18">
        <v>11243.53</v>
      </c>
      <c r="L151" s="18">
        <v>11243.53</v>
      </c>
      <c r="M151" s="19">
        <v>11243.53</v>
      </c>
      <c r="N151" s="19">
        <v>11243.53</v>
      </c>
      <c r="O151" s="19">
        <v>11243.53</v>
      </c>
      <c r="P151" s="19">
        <v>11243.53</v>
      </c>
      <c r="Q151" s="19">
        <v>11243.53</v>
      </c>
      <c r="R151" s="19">
        <v>11243.53</v>
      </c>
      <c r="S151" s="19">
        <v>0</v>
      </c>
      <c r="T151" s="19">
        <v>0</v>
      </c>
      <c r="U151" s="19">
        <v>0</v>
      </c>
      <c r="V151" s="19">
        <v>0</v>
      </c>
      <c r="W151" s="20" t="s">
        <v>399</v>
      </c>
      <c r="X151" s="32"/>
      <c r="Y151" s="33"/>
      <c r="Z151"/>
    </row>
    <row r="152" spans="1:26" s="7" customFormat="1" ht="45" hidden="1" x14ac:dyDescent="0.25">
      <c r="A152" s="14" t="s">
        <v>120</v>
      </c>
      <c r="B152" s="15">
        <v>2522221040</v>
      </c>
      <c r="C152" s="16" t="s">
        <v>31</v>
      </c>
      <c r="D152" s="16" t="s">
        <v>32</v>
      </c>
      <c r="E152" s="28" t="s">
        <v>386</v>
      </c>
      <c r="F152" s="28">
        <v>12</v>
      </c>
      <c r="G152" s="16" t="str">
        <f>VLOOKUP(D152,'[2]DATOS PRESUP'!$A$15:$C$33,3)</f>
        <v>Administración  e impartición de los servicios educativos existentes de la Universidad Politécnica del Bicentenario</v>
      </c>
      <c r="H152" s="17">
        <v>1420</v>
      </c>
      <c r="I152" s="15" t="str">
        <f>VLOOKUP(H152,[2]partidas!$A$1:$B$274,2)</f>
        <v>Aportaciones a fondos de vivienda</v>
      </c>
      <c r="J152" s="18">
        <v>44974.12</v>
      </c>
      <c r="K152" s="18">
        <v>0</v>
      </c>
      <c r="L152" s="18">
        <v>0</v>
      </c>
      <c r="M152" s="19">
        <v>0</v>
      </c>
      <c r="N152" s="19">
        <v>0</v>
      </c>
      <c r="O152" s="19">
        <v>0</v>
      </c>
      <c r="P152" s="19">
        <v>0</v>
      </c>
      <c r="Q152" s="19">
        <v>0</v>
      </c>
      <c r="R152" s="19">
        <v>0</v>
      </c>
      <c r="S152" s="19">
        <v>11243.53</v>
      </c>
      <c r="T152" s="19">
        <v>11243.53</v>
      </c>
      <c r="U152" s="19">
        <v>11243.53</v>
      </c>
      <c r="V152" s="19">
        <v>11243.53</v>
      </c>
      <c r="W152" s="20" t="s">
        <v>399</v>
      </c>
      <c r="X152" s="32"/>
      <c r="Y152" s="33"/>
      <c r="Z152"/>
    </row>
    <row r="153" spans="1:26" s="7" customFormat="1" ht="45" hidden="1" x14ac:dyDescent="0.25">
      <c r="A153" s="14" t="s">
        <v>187</v>
      </c>
      <c r="B153" s="15">
        <v>1122010000</v>
      </c>
      <c r="C153" s="16" t="s">
        <v>31</v>
      </c>
      <c r="D153" s="16" t="s">
        <v>32</v>
      </c>
      <c r="E153" s="28" t="s">
        <v>386</v>
      </c>
      <c r="F153" s="28" t="s">
        <v>410</v>
      </c>
      <c r="G153" s="16" t="str">
        <f>VLOOKUP(D153,'[2]DATOS PRESUP'!$A$15:$C$33,3)</f>
        <v>Administración  e impartición de los servicios educativos existentes de la Universidad Politécnica del Bicentenario</v>
      </c>
      <c r="H153" s="17">
        <v>1420</v>
      </c>
      <c r="I153" s="15" t="str">
        <f>VLOOKUP(H153,[2]partidas!$A$1:$B$274,2)</f>
        <v>Aportaciones a fondos de vivienda</v>
      </c>
      <c r="J153" s="18">
        <v>100793.59999999999</v>
      </c>
      <c r="K153" s="18">
        <v>12599.2</v>
      </c>
      <c r="L153" s="18">
        <v>12599.2</v>
      </c>
      <c r="M153" s="19">
        <v>12599.2</v>
      </c>
      <c r="N153" s="19">
        <v>12599.2</v>
      </c>
      <c r="O153" s="19">
        <v>12599.2</v>
      </c>
      <c r="P153" s="19">
        <v>12599.2</v>
      </c>
      <c r="Q153" s="19">
        <v>12599.2</v>
      </c>
      <c r="R153" s="19">
        <v>12599.2</v>
      </c>
      <c r="S153" s="19">
        <v>0</v>
      </c>
      <c r="T153" s="19">
        <v>0</v>
      </c>
      <c r="U153" s="19">
        <v>0</v>
      </c>
      <c r="V153" s="19">
        <v>0</v>
      </c>
      <c r="W153" s="20" t="s">
        <v>399</v>
      </c>
      <c r="X153" s="32"/>
      <c r="Y153" s="33"/>
      <c r="Z153"/>
    </row>
    <row r="154" spans="1:26" s="7" customFormat="1" ht="45" hidden="1" x14ac:dyDescent="0.25">
      <c r="A154" s="14" t="s">
        <v>187</v>
      </c>
      <c r="B154" s="15">
        <v>2522221040</v>
      </c>
      <c r="C154" s="16" t="s">
        <v>31</v>
      </c>
      <c r="D154" s="16" t="s">
        <v>32</v>
      </c>
      <c r="E154" s="28" t="s">
        <v>386</v>
      </c>
      <c r="F154" s="28" t="s">
        <v>410</v>
      </c>
      <c r="G154" s="16" t="str">
        <f>VLOOKUP(D154,'[2]DATOS PRESUP'!$A$15:$C$33,3)</f>
        <v>Administración  e impartición de los servicios educativos existentes de la Universidad Politécnica del Bicentenario</v>
      </c>
      <c r="H154" s="17">
        <v>1420</v>
      </c>
      <c r="I154" s="15" t="str">
        <f>VLOOKUP(H154,[2]partidas!$A$1:$B$274,2)</f>
        <v>Aportaciones a fondos de vivienda</v>
      </c>
      <c r="J154" s="18">
        <v>50396.800000000003</v>
      </c>
      <c r="K154" s="18">
        <v>0</v>
      </c>
      <c r="L154" s="18">
        <v>0</v>
      </c>
      <c r="M154" s="19">
        <v>0</v>
      </c>
      <c r="N154" s="19">
        <v>0</v>
      </c>
      <c r="O154" s="19">
        <v>0</v>
      </c>
      <c r="P154" s="19">
        <v>0</v>
      </c>
      <c r="Q154" s="19">
        <v>0</v>
      </c>
      <c r="R154" s="19">
        <v>0</v>
      </c>
      <c r="S154" s="19">
        <v>12599.2</v>
      </c>
      <c r="T154" s="19">
        <v>12599.2</v>
      </c>
      <c r="U154" s="19">
        <v>12599.2</v>
      </c>
      <c r="V154" s="19">
        <v>12599.2</v>
      </c>
      <c r="W154" s="20" t="s">
        <v>399</v>
      </c>
      <c r="X154" s="32"/>
      <c r="Y154" s="33"/>
      <c r="Z154"/>
    </row>
    <row r="155" spans="1:26" s="7" customFormat="1" ht="45" hidden="1" x14ac:dyDescent="0.25">
      <c r="A155" s="14" t="s">
        <v>398</v>
      </c>
      <c r="B155" s="15">
        <v>1122010000</v>
      </c>
      <c r="C155" s="16" t="s">
        <v>31</v>
      </c>
      <c r="D155" s="16" t="s">
        <v>34</v>
      </c>
      <c r="E155" s="28" t="s">
        <v>386</v>
      </c>
      <c r="F155" s="28" t="s">
        <v>411</v>
      </c>
      <c r="G155" s="16" t="str">
        <f>VLOOKUP(D155,'[2]DATOS PRESUP'!$A$15:$C$33,3)</f>
        <v>Aplicación de planes de trabajo de atención a la deserción y reprobación en los alumnos de la Universidad Politécnica del Bicentenario</v>
      </c>
      <c r="H155" s="17">
        <v>1420</v>
      </c>
      <c r="I155" s="15" t="str">
        <f>VLOOKUP(H155,[2]partidas!$A$1:$B$274,2)</f>
        <v>Aportaciones a fondos de vivienda</v>
      </c>
      <c r="J155" s="18">
        <v>18183.12</v>
      </c>
      <c r="K155" s="18">
        <v>2272.89</v>
      </c>
      <c r="L155" s="18">
        <v>2272.89</v>
      </c>
      <c r="M155" s="19">
        <v>2272.89</v>
      </c>
      <c r="N155" s="19">
        <v>2272.89</v>
      </c>
      <c r="O155" s="19">
        <v>2272.89</v>
      </c>
      <c r="P155" s="19">
        <v>2272.89</v>
      </c>
      <c r="Q155" s="19">
        <v>2272.89</v>
      </c>
      <c r="R155" s="19">
        <v>2272.89</v>
      </c>
      <c r="S155" s="19">
        <v>0</v>
      </c>
      <c r="T155" s="19">
        <v>0</v>
      </c>
      <c r="U155" s="19">
        <v>0</v>
      </c>
      <c r="V155" s="19">
        <v>0</v>
      </c>
      <c r="W155" s="20" t="s">
        <v>399</v>
      </c>
      <c r="X155" s="32"/>
      <c r="Y155" s="33"/>
      <c r="Z155"/>
    </row>
    <row r="156" spans="1:26" s="7" customFormat="1" ht="45" hidden="1" x14ac:dyDescent="0.25">
      <c r="A156" s="14" t="s">
        <v>398</v>
      </c>
      <c r="B156" s="15">
        <v>2522221040</v>
      </c>
      <c r="C156" s="16" t="s">
        <v>31</v>
      </c>
      <c r="D156" s="16" t="s">
        <v>34</v>
      </c>
      <c r="E156" s="28" t="s">
        <v>386</v>
      </c>
      <c r="F156" s="28" t="s">
        <v>411</v>
      </c>
      <c r="G156" s="16" t="str">
        <f>VLOOKUP(D156,'[2]DATOS PRESUP'!$A$15:$C$33,3)</f>
        <v>Aplicación de planes de trabajo de atención a la deserción y reprobación en los alumnos de la Universidad Politécnica del Bicentenario</v>
      </c>
      <c r="H156" s="17">
        <v>1420</v>
      </c>
      <c r="I156" s="15" t="str">
        <f>VLOOKUP(H156,[2]partidas!$A$1:$B$274,2)</f>
        <v>Aportaciones a fondos de vivienda</v>
      </c>
      <c r="J156" s="18">
        <v>9091.56</v>
      </c>
      <c r="K156" s="18">
        <v>0</v>
      </c>
      <c r="L156" s="18">
        <v>0</v>
      </c>
      <c r="M156" s="19">
        <v>0</v>
      </c>
      <c r="N156" s="19">
        <v>0</v>
      </c>
      <c r="O156" s="19">
        <v>0</v>
      </c>
      <c r="P156" s="19">
        <v>0</v>
      </c>
      <c r="Q156" s="19">
        <v>0</v>
      </c>
      <c r="R156" s="19">
        <v>0</v>
      </c>
      <c r="S156" s="19">
        <v>2272.89</v>
      </c>
      <c r="T156" s="19">
        <v>2272.89</v>
      </c>
      <c r="U156" s="19">
        <v>2272.89</v>
      </c>
      <c r="V156" s="19">
        <v>2272.89</v>
      </c>
      <c r="W156" s="20" t="s">
        <v>399</v>
      </c>
      <c r="X156" s="32"/>
      <c r="Y156" s="33"/>
      <c r="Z156"/>
    </row>
    <row r="157" spans="1:26" s="7" customFormat="1" ht="45" hidden="1" x14ac:dyDescent="0.25">
      <c r="A157" s="14" t="s">
        <v>81</v>
      </c>
      <c r="B157" s="15">
        <v>1122010000</v>
      </c>
      <c r="C157" s="16" t="s">
        <v>31</v>
      </c>
      <c r="D157" s="16" t="s">
        <v>36</v>
      </c>
      <c r="E157" s="28" t="s">
        <v>386</v>
      </c>
      <c r="F157" s="28">
        <v>7</v>
      </c>
      <c r="G157" s="16" t="str">
        <f>VLOOKUP(D157,'[2]DATOS PRESUP'!$A$15:$C$33,3)</f>
        <v>Apoyos para la profesionalización del personal de la Universidad Politécnica del Bicentenario</v>
      </c>
      <c r="H157" s="17">
        <v>1420</v>
      </c>
      <c r="I157" s="15" t="str">
        <f>VLOOKUP(H157,[2]partidas!$A$1:$B$274,2)</f>
        <v>Aportaciones a fondos de vivienda</v>
      </c>
      <c r="J157" s="18">
        <v>18183.12</v>
      </c>
      <c r="K157" s="18">
        <v>2272.89</v>
      </c>
      <c r="L157" s="18">
        <v>2272.89</v>
      </c>
      <c r="M157" s="19">
        <v>2272.89</v>
      </c>
      <c r="N157" s="19">
        <v>2272.89</v>
      </c>
      <c r="O157" s="19">
        <v>2272.89</v>
      </c>
      <c r="P157" s="19">
        <v>2272.89</v>
      </c>
      <c r="Q157" s="19">
        <v>2272.89</v>
      </c>
      <c r="R157" s="19">
        <v>2272.89</v>
      </c>
      <c r="S157" s="19">
        <v>0</v>
      </c>
      <c r="T157" s="19">
        <v>0</v>
      </c>
      <c r="U157" s="19">
        <v>0</v>
      </c>
      <c r="V157" s="19">
        <v>0</v>
      </c>
      <c r="W157" s="20" t="s">
        <v>399</v>
      </c>
      <c r="X157" s="32"/>
      <c r="Y157" s="33"/>
      <c r="Z157"/>
    </row>
    <row r="158" spans="1:26" s="7" customFormat="1" ht="45" hidden="1" x14ac:dyDescent="0.25">
      <c r="A158" s="14" t="s">
        <v>81</v>
      </c>
      <c r="B158" s="15">
        <v>2522221040</v>
      </c>
      <c r="C158" s="16" t="s">
        <v>31</v>
      </c>
      <c r="D158" s="16" t="s">
        <v>36</v>
      </c>
      <c r="E158" s="28" t="s">
        <v>386</v>
      </c>
      <c r="F158" s="28" t="s">
        <v>405</v>
      </c>
      <c r="G158" s="16" t="str">
        <f>VLOOKUP(D158,'[2]DATOS PRESUP'!$A$15:$C$33,3)</f>
        <v>Apoyos para la profesionalización del personal de la Universidad Politécnica del Bicentenario</v>
      </c>
      <c r="H158" s="17">
        <v>1420</v>
      </c>
      <c r="I158" s="15" t="str">
        <f>VLOOKUP(H158,[2]partidas!$A$1:$B$274,2)</f>
        <v>Aportaciones a fondos de vivienda</v>
      </c>
      <c r="J158" s="18">
        <v>9091.56</v>
      </c>
      <c r="K158" s="18">
        <v>0</v>
      </c>
      <c r="L158" s="18">
        <v>0</v>
      </c>
      <c r="M158" s="19">
        <v>0</v>
      </c>
      <c r="N158" s="19">
        <v>0</v>
      </c>
      <c r="O158" s="19">
        <v>0</v>
      </c>
      <c r="P158" s="19">
        <v>0</v>
      </c>
      <c r="Q158" s="19">
        <v>0</v>
      </c>
      <c r="R158" s="19">
        <v>0</v>
      </c>
      <c r="S158" s="19">
        <v>2272.89</v>
      </c>
      <c r="T158" s="19">
        <v>2272.89</v>
      </c>
      <c r="U158" s="19">
        <v>2272.89</v>
      </c>
      <c r="V158" s="19">
        <v>2272.89</v>
      </c>
      <c r="W158" s="20" t="s">
        <v>399</v>
      </c>
      <c r="X158" s="32"/>
      <c r="Y158" s="33"/>
      <c r="Z158"/>
    </row>
    <row r="159" spans="1:26" s="7" customFormat="1" ht="45" hidden="1" x14ac:dyDescent="0.25">
      <c r="A159" s="14" t="s">
        <v>350</v>
      </c>
      <c r="B159" s="15">
        <v>1122010000</v>
      </c>
      <c r="C159" s="16" t="s">
        <v>31</v>
      </c>
      <c r="D159" s="16" t="s">
        <v>38</v>
      </c>
      <c r="E159" s="28" t="s">
        <v>387</v>
      </c>
      <c r="F159" s="28">
        <v>2</v>
      </c>
      <c r="G159" s="16" t="str">
        <f>VLOOKUP(D159,'[2]DATOS PRESUP'!$A$15:$C$33,3)</f>
        <v>Capacitación y certificación de competencias profesionales de los alumnos de la Universidad Politécnica del Bicentenario</v>
      </c>
      <c r="H159" s="17">
        <v>1420</v>
      </c>
      <c r="I159" s="15" t="str">
        <f>VLOOKUP(H159,[2]partidas!$A$1:$B$274,2)</f>
        <v>Aportaciones a fondos de vivienda</v>
      </c>
      <c r="J159" s="18">
        <v>12013.600000000002</v>
      </c>
      <c r="K159" s="18">
        <v>1501.7</v>
      </c>
      <c r="L159" s="18">
        <v>1501.7</v>
      </c>
      <c r="M159" s="19">
        <v>1501.7</v>
      </c>
      <c r="N159" s="19">
        <v>1501.7</v>
      </c>
      <c r="O159" s="19">
        <v>1501.7</v>
      </c>
      <c r="P159" s="19">
        <v>1501.7</v>
      </c>
      <c r="Q159" s="19">
        <v>1501.7</v>
      </c>
      <c r="R159" s="19">
        <v>1501.7</v>
      </c>
      <c r="S159" s="19">
        <v>0</v>
      </c>
      <c r="T159" s="19">
        <v>0</v>
      </c>
      <c r="U159" s="19">
        <v>0</v>
      </c>
      <c r="V159" s="19">
        <v>0</v>
      </c>
      <c r="W159" s="20" t="s">
        <v>399</v>
      </c>
      <c r="X159" s="32"/>
      <c r="Y159" s="33"/>
      <c r="Z159"/>
    </row>
    <row r="160" spans="1:26" s="7" customFormat="1" ht="45" hidden="1" x14ac:dyDescent="0.25">
      <c r="A160" s="14" t="s">
        <v>350</v>
      </c>
      <c r="B160" s="15">
        <v>2522221040</v>
      </c>
      <c r="C160" s="16" t="s">
        <v>31</v>
      </c>
      <c r="D160" s="16" t="s">
        <v>38</v>
      </c>
      <c r="E160" s="28" t="s">
        <v>387</v>
      </c>
      <c r="F160" s="28" t="s">
        <v>404</v>
      </c>
      <c r="G160" s="16" t="str">
        <f>VLOOKUP(D160,'[2]DATOS PRESUP'!$A$15:$C$33,3)</f>
        <v>Capacitación y certificación de competencias profesionales de los alumnos de la Universidad Politécnica del Bicentenario</v>
      </c>
      <c r="H160" s="17">
        <v>1420</v>
      </c>
      <c r="I160" s="15" t="str">
        <f>VLOOKUP(H160,[2]partidas!$A$1:$B$274,2)</f>
        <v>Aportaciones a fondos de vivienda</v>
      </c>
      <c r="J160" s="18">
        <v>6006.8</v>
      </c>
      <c r="K160" s="18">
        <v>0</v>
      </c>
      <c r="L160" s="18">
        <v>0</v>
      </c>
      <c r="M160" s="19">
        <v>0</v>
      </c>
      <c r="N160" s="19">
        <v>0</v>
      </c>
      <c r="O160" s="19">
        <v>0</v>
      </c>
      <c r="P160" s="19">
        <v>0</v>
      </c>
      <c r="Q160" s="19">
        <v>0</v>
      </c>
      <c r="R160" s="19">
        <v>0</v>
      </c>
      <c r="S160" s="19">
        <v>1501.7</v>
      </c>
      <c r="T160" s="19">
        <v>1501.7</v>
      </c>
      <c r="U160" s="19">
        <v>1501.7</v>
      </c>
      <c r="V160" s="19">
        <v>1501.7</v>
      </c>
      <c r="W160" s="20" t="s">
        <v>399</v>
      </c>
      <c r="X160" s="32"/>
      <c r="Y160" s="33"/>
      <c r="Z160"/>
    </row>
    <row r="161" spans="1:26" s="7" customFormat="1" ht="45" hidden="1" x14ac:dyDescent="0.25">
      <c r="A161" s="14" t="s">
        <v>69</v>
      </c>
      <c r="B161" s="15">
        <v>1122010000</v>
      </c>
      <c r="C161" s="16" t="s">
        <v>31</v>
      </c>
      <c r="D161" s="16" t="s">
        <v>40</v>
      </c>
      <c r="E161" s="28" t="s">
        <v>386</v>
      </c>
      <c r="F161" s="28" t="s">
        <v>412</v>
      </c>
      <c r="G161" s="16" t="str">
        <f>VLOOKUP(D161,'[2]DATOS PRESUP'!$A$15:$C$33,3)</f>
        <v>Formación integral de las alumnos de la Universidad Politécnica del  Bicentenario</v>
      </c>
      <c r="H161" s="17">
        <v>1420</v>
      </c>
      <c r="I161" s="15" t="str">
        <f>VLOOKUP(H161,[2]partidas!$A$1:$B$274,2)</f>
        <v>Aportaciones a fondos de vivienda</v>
      </c>
      <c r="J161" s="18">
        <v>20412.560000000001</v>
      </c>
      <c r="K161" s="18">
        <v>2551.5700000000002</v>
      </c>
      <c r="L161" s="18">
        <v>2551.5700000000002</v>
      </c>
      <c r="M161" s="19">
        <v>2551.5700000000002</v>
      </c>
      <c r="N161" s="19">
        <v>2551.5700000000002</v>
      </c>
      <c r="O161" s="19">
        <v>2551.5700000000002</v>
      </c>
      <c r="P161" s="19">
        <v>2551.5700000000002</v>
      </c>
      <c r="Q161" s="19">
        <v>2551.5700000000002</v>
      </c>
      <c r="R161" s="19">
        <v>2551.5700000000002</v>
      </c>
      <c r="S161" s="19">
        <v>0</v>
      </c>
      <c r="T161" s="19">
        <v>0</v>
      </c>
      <c r="U161" s="19">
        <v>0</v>
      </c>
      <c r="V161" s="19">
        <v>0</v>
      </c>
      <c r="W161" s="20" t="s">
        <v>399</v>
      </c>
      <c r="X161" s="32"/>
      <c r="Y161" s="33"/>
      <c r="Z161"/>
    </row>
    <row r="162" spans="1:26" s="7" customFormat="1" ht="45" hidden="1" x14ac:dyDescent="0.25">
      <c r="A162" s="14" t="s">
        <v>69</v>
      </c>
      <c r="B162" s="15">
        <v>2522221040</v>
      </c>
      <c r="C162" s="16" t="s">
        <v>31</v>
      </c>
      <c r="D162" s="16" t="s">
        <v>40</v>
      </c>
      <c r="E162" s="28" t="s">
        <v>386</v>
      </c>
      <c r="F162" s="28" t="s">
        <v>412</v>
      </c>
      <c r="G162" s="16" t="str">
        <f>VLOOKUP(D162,'[2]DATOS PRESUP'!$A$15:$C$33,3)</f>
        <v>Formación integral de las alumnos de la Universidad Politécnica del  Bicentenario</v>
      </c>
      <c r="H162" s="17">
        <v>1420</v>
      </c>
      <c r="I162" s="15" t="str">
        <f>VLOOKUP(H162,[2]partidas!$A$1:$B$274,2)</f>
        <v>Aportaciones a fondos de vivienda</v>
      </c>
      <c r="J162" s="18">
        <v>10206.280000000001</v>
      </c>
      <c r="K162" s="18">
        <v>0</v>
      </c>
      <c r="L162" s="18">
        <v>0</v>
      </c>
      <c r="M162" s="19">
        <v>0</v>
      </c>
      <c r="N162" s="19">
        <v>0</v>
      </c>
      <c r="O162" s="19">
        <v>0</v>
      </c>
      <c r="P162" s="19">
        <v>0</v>
      </c>
      <c r="Q162" s="19">
        <v>0</v>
      </c>
      <c r="R162" s="19">
        <v>0</v>
      </c>
      <c r="S162" s="19">
        <v>2551.5700000000002</v>
      </c>
      <c r="T162" s="19">
        <v>2551.5700000000002</v>
      </c>
      <c r="U162" s="19">
        <v>2551.5700000000002</v>
      </c>
      <c r="V162" s="19">
        <v>2551.5700000000002</v>
      </c>
      <c r="W162" s="20" t="s">
        <v>399</v>
      </c>
      <c r="X162" s="32"/>
      <c r="Y162" s="33"/>
      <c r="Z162"/>
    </row>
    <row r="163" spans="1:26" s="7" customFormat="1" ht="45" hidden="1" x14ac:dyDescent="0.25">
      <c r="A163" s="14" t="s">
        <v>398</v>
      </c>
      <c r="B163" s="15">
        <v>1122010000</v>
      </c>
      <c r="C163" s="16" t="s">
        <v>31</v>
      </c>
      <c r="D163" s="16" t="s">
        <v>40</v>
      </c>
      <c r="E163" s="28" t="s">
        <v>386</v>
      </c>
      <c r="F163" s="28" t="s">
        <v>411</v>
      </c>
      <c r="G163" s="16" t="str">
        <f>VLOOKUP(D163,'[2]DATOS PRESUP'!$A$15:$C$33,3)</f>
        <v>Formación integral de las alumnos de la Universidad Politécnica del  Bicentenario</v>
      </c>
      <c r="H163" s="17">
        <v>1420</v>
      </c>
      <c r="I163" s="15" t="str">
        <f>VLOOKUP(H163,[2]partidas!$A$1:$B$274,2)</f>
        <v>Aportaciones a fondos de vivienda</v>
      </c>
      <c r="J163" s="18">
        <v>24027.200000000004</v>
      </c>
      <c r="K163" s="18">
        <v>3003.4</v>
      </c>
      <c r="L163" s="18">
        <v>3003.4</v>
      </c>
      <c r="M163" s="19">
        <v>3003.4</v>
      </c>
      <c r="N163" s="19">
        <v>3003.4</v>
      </c>
      <c r="O163" s="19">
        <v>3003.4</v>
      </c>
      <c r="P163" s="19">
        <v>3003.4</v>
      </c>
      <c r="Q163" s="19">
        <v>3003.4</v>
      </c>
      <c r="R163" s="19">
        <v>3003.4</v>
      </c>
      <c r="S163" s="19">
        <v>0</v>
      </c>
      <c r="T163" s="19">
        <v>0</v>
      </c>
      <c r="U163" s="19">
        <v>0</v>
      </c>
      <c r="V163" s="19">
        <v>0</v>
      </c>
      <c r="W163" s="20" t="s">
        <v>399</v>
      </c>
      <c r="X163" s="32"/>
      <c r="Y163" s="33"/>
      <c r="Z163"/>
    </row>
    <row r="164" spans="1:26" s="7" customFormat="1" ht="45" hidden="1" x14ac:dyDescent="0.25">
      <c r="A164" s="14" t="s">
        <v>398</v>
      </c>
      <c r="B164" s="15">
        <v>2522221040</v>
      </c>
      <c r="C164" s="16" t="s">
        <v>31</v>
      </c>
      <c r="D164" s="16" t="s">
        <v>40</v>
      </c>
      <c r="E164" s="28" t="s">
        <v>386</v>
      </c>
      <c r="F164" s="28" t="s">
        <v>411</v>
      </c>
      <c r="G164" s="16" t="str">
        <f>VLOOKUP(D164,'[2]DATOS PRESUP'!$A$15:$C$33,3)</f>
        <v>Formación integral de las alumnos de la Universidad Politécnica del  Bicentenario</v>
      </c>
      <c r="H164" s="17">
        <v>1420</v>
      </c>
      <c r="I164" s="15" t="str">
        <f>VLOOKUP(H164,[2]partidas!$A$1:$B$274,2)</f>
        <v>Aportaciones a fondos de vivienda</v>
      </c>
      <c r="J164" s="18">
        <v>12013.6</v>
      </c>
      <c r="K164" s="18">
        <v>0</v>
      </c>
      <c r="L164" s="18">
        <v>0</v>
      </c>
      <c r="M164" s="19">
        <v>0</v>
      </c>
      <c r="N164" s="19">
        <v>0</v>
      </c>
      <c r="O164" s="19">
        <v>0</v>
      </c>
      <c r="P164" s="19">
        <v>0</v>
      </c>
      <c r="Q164" s="19">
        <v>0</v>
      </c>
      <c r="R164" s="19">
        <v>0</v>
      </c>
      <c r="S164" s="19">
        <v>3003.4</v>
      </c>
      <c r="T164" s="19">
        <v>3003.4</v>
      </c>
      <c r="U164" s="19">
        <v>3003.4</v>
      </c>
      <c r="V164" s="19">
        <v>3003.4</v>
      </c>
      <c r="W164" s="20" t="s">
        <v>399</v>
      </c>
      <c r="X164" s="32"/>
      <c r="Y164" s="33"/>
      <c r="Z164"/>
    </row>
    <row r="165" spans="1:26" s="7" customFormat="1" ht="45" hidden="1" x14ac:dyDescent="0.25">
      <c r="A165" s="14" t="s">
        <v>126</v>
      </c>
      <c r="B165" s="15">
        <v>1122010000</v>
      </c>
      <c r="C165" s="16" t="s">
        <v>23</v>
      </c>
      <c r="D165" s="16" t="s">
        <v>43</v>
      </c>
      <c r="E165" s="28" t="s">
        <v>388</v>
      </c>
      <c r="F165" s="28" t="s">
        <v>403</v>
      </c>
      <c r="G165" s="16" t="str">
        <f>VLOOKUP(D165,'[2]DATOS PRESUP'!$A$15:$C$33,3)</f>
        <v>Mantenimiento de la infraestructura de la Universidad Politécnica del Bicentenario</v>
      </c>
      <c r="H165" s="17">
        <v>1420</v>
      </c>
      <c r="I165" s="15" t="str">
        <f>VLOOKUP(H165,[2]partidas!$A$1:$B$274,2)</f>
        <v>Aportaciones a fondos de vivienda</v>
      </c>
      <c r="J165" s="18">
        <v>25118.880000000001</v>
      </c>
      <c r="K165" s="18">
        <v>3139.86</v>
      </c>
      <c r="L165" s="18">
        <v>3139.86</v>
      </c>
      <c r="M165" s="19">
        <v>3139.86</v>
      </c>
      <c r="N165" s="19">
        <v>3139.86</v>
      </c>
      <c r="O165" s="19">
        <v>3139.86</v>
      </c>
      <c r="P165" s="19">
        <v>3139.86</v>
      </c>
      <c r="Q165" s="19">
        <v>3139.86</v>
      </c>
      <c r="R165" s="19">
        <v>3139.86</v>
      </c>
      <c r="S165" s="19">
        <v>0</v>
      </c>
      <c r="T165" s="19">
        <v>0</v>
      </c>
      <c r="U165" s="19">
        <v>0</v>
      </c>
      <c r="V165" s="19">
        <v>0</v>
      </c>
      <c r="W165" s="20" t="s">
        <v>399</v>
      </c>
      <c r="X165" s="32"/>
      <c r="Y165" s="33"/>
      <c r="Z165"/>
    </row>
    <row r="166" spans="1:26" s="7" customFormat="1" ht="45" hidden="1" x14ac:dyDescent="0.25">
      <c r="A166" s="14" t="s">
        <v>126</v>
      </c>
      <c r="B166" s="15">
        <v>2522221040</v>
      </c>
      <c r="C166" s="16" t="s">
        <v>23</v>
      </c>
      <c r="D166" s="16" t="s">
        <v>43</v>
      </c>
      <c r="E166" s="28" t="s">
        <v>388</v>
      </c>
      <c r="F166" s="28" t="s">
        <v>403</v>
      </c>
      <c r="G166" s="16" t="str">
        <f>VLOOKUP(D166,'[2]DATOS PRESUP'!$A$15:$C$33,3)</f>
        <v>Mantenimiento de la infraestructura de la Universidad Politécnica del Bicentenario</v>
      </c>
      <c r="H166" s="17">
        <v>1420</v>
      </c>
      <c r="I166" s="15" t="str">
        <f>VLOOKUP(H166,[2]partidas!$A$1:$B$274,2)</f>
        <v>Aportaciones a fondos de vivienda</v>
      </c>
      <c r="J166" s="18">
        <v>12559.44</v>
      </c>
      <c r="K166" s="18">
        <v>0</v>
      </c>
      <c r="L166" s="18">
        <v>0</v>
      </c>
      <c r="M166" s="19">
        <v>0</v>
      </c>
      <c r="N166" s="19">
        <v>0</v>
      </c>
      <c r="O166" s="19">
        <v>0</v>
      </c>
      <c r="P166" s="19">
        <v>0</v>
      </c>
      <c r="Q166" s="19">
        <v>0</v>
      </c>
      <c r="R166" s="19">
        <v>0</v>
      </c>
      <c r="S166" s="19">
        <v>3139.86</v>
      </c>
      <c r="T166" s="19">
        <v>3139.86</v>
      </c>
      <c r="U166" s="19">
        <v>3139.86</v>
      </c>
      <c r="V166" s="19">
        <v>3139.86</v>
      </c>
      <c r="W166" s="20" t="s">
        <v>399</v>
      </c>
      <c r="X166" s="32"/>
      <c r="Y166" s="33"/>
      <c r="Z166"/>
    </row>
    <row r="167" spans="1:26" s="7" customFormat="1" ht="45" hidden="1" x14ac:dyDescent="0.25">
      <c r="A167" s="14" t="s">
        <v>350</v>
      </c>
      <c r="B167" s="15">
        <v>1122010000</v>
      </c>
      <c r="C167" s="16" t="s">
        <v>26</v>
      </c>
      <c r="D167" s="16" t="s">
        <v>47</v>
      </c>
      <c r="E167" s="28" t="s">
        <v>387</v>
      </c>
      <c r="F167" s="28" t="s">
        <v>404</v>
      </c>
      <c r="G167" s="16" t="str">
        <f>VLOOKUP(D167,'[2]DATOS PRESUP'!$A$15:$C$33,3)</f>
        <v>Operación de servicios de vinculación de la Universidad Politécnica del Bicentenario con el entorno</v>
      </c>
      <c r="H167" s="17">
        <v>1420</v>
      </c>
      <c r="I167" s="15" t="str">
        <f>VLOOKUP(H167,[2]partidas!$A$1:$B$274,2)</f>
        <v>Aportaciones a fondos de vivienda</v>
      </c>
      <c r="J167" s="18">
        <v>34664.640000000007</v>
      </c>
      <c r="K167" s="18">
        <v>4333.08</v>
      </c>
      <c r="L167" s="18">
        <v>4333.08</v>
      </c>
      <c r="M167" s="19">
        <v>4333.08</v>
      </c>
      <c r="N167" s="19">
        <v>4333.08</v>
      </c>
      <c r="O167" s="19">
        <v>4333.08</v>
      </c>
      <c r="P167" s="19">
        <v>4333.08</v>
      </c>
      <c r="Q167" s="19">
        <v>4333.08</v>
      </c>
      <c r="R167" s="19">
        <v>4333.08</v>
      </c>
      <c r="S167" s="19">
        <v>0</v>
      </c>
      <c r="T167" s="19">
        <v>0</v>
      </c>
      <c r="U167" s="19">
        <v>0</v>
      </c>
      <c r="V167" s="19">
        <v>0</v>
      </c>
      <c r="W167" s="20" t="s">
        <v>399</v>
      </c>
      <c r="X167" s="32"/>
      <c r="Y167" s="33"/>
      <c r="Z167"/>
    </row>
    <row r="168" spans="1:26" s="7" customFormat="1" ht="45" hidden="1" x14ac:dyDescent="0.25">
      <c r="A168" s="14" t="s">
        <v>350</v>
      </c>
      <c r="B168" s="15">
        <v>2522221040</v>
      </c>
      <c r="C168" s="16" t="s">
        <v>26</v>
      </c>
      <c r="D168" s="16" t="s">
        <v>47</v>
      </c>
      <c r="E168" s="28" t="s">
        <v>387</v>
      </c>
      <c r="F168" s="28" t="s">
        <v>404</v>
      </c>
      <c r="G168" s="16" t="str">
        <f>VLOOKUP(D168,'[2]DATOS PRESUP'!$A$15:$C$33,3)</f>
        <v>Operación de servicios de vinculación de la Universidad Politécnica del Bicentenario con el entorno</v>
      </c>
      <c r="H168" s="17">
        <v>1420</v>
      </c>
      <c r="I168" s="15" t="str">
        <f>VLOOKUP(H168,[2]partidas!$A$1:$B$274,2)</f>
        <v>Aportaciones a fondos de vivienda</v>
      </c>
      <c r="J168" s="18">
        <v>17332.32</v>
      </c>
      <c r="K168" s="18">
        <v>0</v>
      </c>
      <c r="L168" s="18">
        <v>0</v>
      </c>
      <c r="M168" s="19">
        <v>0</v>
      </c>
      <c r="N168" s="19">
        <v>0</v>
      </c>
      <c r="O168" s="19">
        <v>0</v>
      </c>
      <c r="P168" s="19">
        <v>0</v>
      </c>
      <c r="Q168" s="19">
        <v>0</v>
      </c>
      <c r="R168" s="19">
        <v>0</v>
      </c>
      <c r="S168" s="19">
        <v>4333.08</v>
      </c>
      <c r="T168" s="19">
        <v>4333.08</v>
      </c>
      <c r="U168" s="19">
        <v>4333.08</v>
      </c>
      <c r="V168" s="19">
        <v>4333.08</v>
      </c>
      <c r="W168" s="20" t="s">
        <v>399</v>
      </c>
      <c r="X168" s="32"/>
      <c r="Y168" s="33"/>
      <c r="Z168"/>
    </row>
    <row r="169" spans="1:26" s="7" customFormat="1" ht="45" hidden="1" x14ac:dyDescent="0.25">
      <c r="A169" s="14" t="s">
        <v>320</v>
      </c>
      <c r="B169" s="15">
        <v>1122010000</v>
      </c>
      <c r="C169" s="16" t="s">
        <v>26</v>
      </c>
      <c r="D169" s="16" t="s">
        <v>51</v>
      </c>
      <c r="E169" s="28" t="s">
        <v>387</v>
      </c>
      <c r="F169" s="28" t="s">
        <v>400</v>
      </c>
      <c r="G169" s="16" t="str">
        <f>VLOOKUP(D169,'[2]DATOS PRESUP'!$A$15:$C$33,3)</f>
        <v>Administración del mantenimiento y soporte de equipo informático, cómputo y redes de la Universidad Politécnica del Bicentenario</v>
      </c>
      <c r="H169" s="17">
        <v>1420</v>
      </c>
      <c r="I169" s="15" t="str">
        <f>VLOOKUP(H169,[2]partidas!$A$1:$B$274,2)</f>
        <v>Aportaciones a fondos de vivienda</v>
      </c>
      <c r="J169" s="18">
        <v>18183.12</v>
      </c>
      <c r="K169" s="18">
        <v>2272.89</v>
      </c>
      <c r="L169" s="18">
        <v>2272.89</v>
      </c>
      <c r="M169" s="19">
        <v>2272.89</v>
      </c>
      <c r="N169" s="19">
        <v>2272.89</v>
      </c>
      <c r="O169" s="19">
        <v>2272.89</v>
      </c>
      <c r="P169" s="19">
        <v>2272.89</v>
      </c>
      <c r="Q169" s="19">
        <v>2272.89</v>
      </c>
      <c r="R169" s="19">
        <v>2272.89</v>
      </c>
      <c r="S169" s="19">
        <v>0</v>
      </c>
      <c r="T169" s="19">
        <v>0</v>
      </c>
      <c r="U169" s="19">
        <v>0</v>
      </c>
      <c r="V169" s="19">
        <v>0</v>
      </c>
      <c r="W169" s="20" t="s">
        <v>399</v>
      </c>
      <c r="X169" s="32"/>
      <c r="Y169" s="33"/>
      <c r="Z169"/>
    </row>
    <row r="170" spans="1:26" s="7" customFormat="1" ht="45" hidden="1" x14ac:dyDescent="0.25">
      <c r="A170" s="14" t="s">
        <v>320</v>
      </c>
      <c r="B170" s="15">
        <v>2522221040</v>
      </c>
      <c r="C170" s="16" t="s">
        <v>26</v>
      </c>
      <c r="D170" s="16" t="s">
        <v>51</v>
      </c>
      <c r="E170" s="28" t="s">
        <v>387</v>
      </c>
      <c r="F170" s="28" t="s">
        <v>400</v>
      </c>
      <c r="G170" s="16" t="str">
        <f>VLOOKUP(D170,'[2]DATOS PRESUP'!$A$15:$C$33,3)</f>
        <v>Administración del mantenimiento y soporte de equipo informático, cómputo y redes de la Universidad Politécnica del Bicentenario</v>
      </c>
      <c r="H170" s="17">
        <v>1420</v>
      </c>
      <c r="I170" s="15" t="str">
        <f>VLOOKUP(H170,[2]partidas!$A$1:$B$274,2)</f>
        <v>Aportaciones a fondos de vivienda</v>
      </c>
      <c r="J170" s="18">
        <v>9091.56</v>
      </c>
      <c r="K170" s="18">
        <v>0</v>
      </c>
      <c r="L170" s="18">
        <v>0</v>
      </c>
      <c r="M170" s="19">
        <v>0</v>
      </c>
      <c r="N170" s="19">
        <v>0</v>
      </c>
      <c r="O170" s="19">
        <v>0</v>
      </c>
      <c r="P170" s="19">
        <v>0</v>
      </c>
      <c r="Q170" s="19">
        <v>0</v>
      </c>
      <c r="R170" s="19">
        <v>0</v>
      </c>
      <c r="S170" s="19">
        <v>2272.89</v>
      </c>
      <c r="T170" s="19">
        <v>2272.89</v>
      </c>
      <c r="U170" s="19">
        <v>2272.89</v>
      </c>
      <c r="V170" s="19">
        <v>2272.89</v>
      </c>
      <c r="W170" s="20" t="s">
        <v>399</v>
      </c>
      <c r="X170" s="32"/>
      <c r="Y170" s="33"/>
      <c r="Z170"/>
    </row>
    <row r="171" spans="1:26" s="7" customFormat="1" ht="45" hidden="1" x14ac:dyDescent="0.25">
      <c r="A171" s="14" t="s">
        <v>58</v>
      </c>
      <c r="B171" s="15">
        <v>1122010000</v>
      </c>
      <c r="C171" s="16" t="s">
        <v>31</v>
      </c>
      <c r="D171" s="16" t="s">
        <v>53</v>
      </c>
      <c r="E171" s="28" t="s">
        <v>386</v>
      </c>
      <c r="F171" s="28" t="s">
        <v>402</v>
      </c>
      <c r="G171" s="16" t="str">
        <f>VLOOKUP(D171,'[2]DATOS PRESUP'!$A$15:$C$33,3)</f>
        <v>Administración de los servicios escolares de la Universidad Politécnica del Bicentenario</v>
      </c>
      <c r="H171" s="17">
        <v>1420</v>
      </c>
      <c r="I171" s="15" t="str">
        <f>VLOOKUP(H171,[2]partidas!$A$1:$B$274,2)</f>
        <v>Aportaciones a fondos de vivienda</v>
      </c>
      <c r="J171" s="18">
        <v>32751.600000000002</v>
      </c>
      <c r="K171" s="18">
        <v>4093.95</v>
      </c>
      <c r="L171" s="18">
        <v>4093.95</v>
      </c>
      <c r="M171" s="19">
        <v>4093.95</v>
      </c>
      <c r="N171" s="19">
        <v>4093.95</v>
      </c>
      <c r="O171" s="19">
        <v>4093.95</v>
      </c>
      <c r="P171" s="19">
        <v>4093.95</v>
      </c>
      <c r="Q171" s="19">
        <v>4093.95</v>
      </c>
      <c r="R171" s="19">
        <v>4093.95</v>
      </c>
      <c r="S171" s="19">
        <v>0</v>
      </c>
      <c r="T171" s="19">
        <v>0</v>
      </c>
      <c r="U171" s="19">
        <v>0</v>
      </c>
      <c r="V171" s="19">
        <v>0</v>
      </c>
      <c r="W171" s="20" t="s">
        <v>399</v>
      </c>
      <c r="X171" s="32"/>
      <c r="Y171" s="33"/>
      <c r="Z171"/>
    </row>
    <row r="172" spans="1:26" s="7" customFormat="1" ht="45" hidden="1" x14ac:dyDescent="0.25">
      <c r="A172" s="14" t="s">
        <v>58</v>
      </c>
      <c r="B172" s="15">
        <v>2522221040</v>
      </c>
      <c r="C172" s="16" t="s">
        <v>31</v>
      </c>
      <c r="D172" s="16" t="s">
        <v>53</v>
      </c>
      <c r="E172" s="28" t="s">
        <v>386</v>
      </c>
      <c r="F172" s="28" t="s">
        <v>402</v>
      </c>
      <c r="G172" s="16" t="str">
        <f>VLOOKUP(D172,'[2]DATOS PRESUP'!$A$15:$C$33,3)</f>
        <v>Administración de los servicios escolares de la Universidad Politécnica del Bicentenario</v>
      </c>
      <c r="H172" s="17">
        <v>1420</v>
      </c>
      <c r="I172" s="15" t="str">
        <f>VLOOKUP(H172,[2]partidas!$A$1:$B$274,2)</f>
        <v>Aportaciones a fondos de vivienda</v>
      </c>
      <c r="J172" s="18">
        <v>16375.8</v>
      </c>
      <c r="K172" s="18">
        <v>0</v>
      </c>
      <c r="L172" s="18">
        <v>0</v>
      </c>
      <c r="M172" s="19">
        <v>0</v>
      </c>
      <c r="N172" s="19">
        <v>0</v>
      </c>
      <c r="O172" s="19">
        <v>0</v>
      </c>
      <c r="P172" s="19">
        <v>0</v>
      </c>
      <c r="Q172" s="19">
        <v>0</v>
      </c>
      <c r="R172" s="19">
        <v>0</v>
      </c>
      <c r="S172" s="19">
        <v>4093.95</v>
      </c>
      <c r="T172" s="19">
        <v>4093.95</v>
      </c>
      <c r="U172" s="19">
        <v>4093.95</v>
      </c>
      <c r="V172" s="19">
        <v>4093.95</v>
      </c>
      <c r="W172" s="20" t="s">
        <v>399</v>
      </c>
      <c r="X172" s="32"/>
      <c r="Y172" s="33"/>
      <c r="Z172"/>
    </row>
    <row r="173" spans="1:26" s="7" customFormat="1" ht="45" hidden="1" x14ac:dyDescent="0.25">
      <c r="A173" s="14" t="s">
        <v>86</v>
      </c>
      <c r="B173" s="15">
        <v>1122010000</v>
      </c>
      <c r="C173" s="16" t="s">
        <v>26</v>
      </c>
      <c r="D173" s="16" t="s">
        <v>55</v>
      </c>
      <c r="E173" s="28" t="s">
        <v>386</v>
      </c>
      <c r="F173" s="28">
        <v>1</v>
      </c>
      <c r="G173" s="16" t="str">
        <f>VLOOKUP(D173,'[2]DATOS PRESUP'!$A$15:$C$33,3)</f>
        <v>Gestión de proyectos de investigación, innovación y desarrollo tecnológico de la UPB</v>
      </c>
      <c r="H173" s="17">
        <v>1420</v>
      </c>
      <c r="I173" s="15" t="str">
        <f>VLOOKUP(H173,[2]partidas!$A$1:$B$274,2)</f>
        <v>Aportaciones a fondos de vivienda</v>
      </c>
      <c r="J173" s="18">
        <v>12013.600000000002</v>
      </c>
      <c r="K173" s="18">
        <v>1501.7</v>
      </c>
      <c r="L173" s="18">
        <v>1501.7</v>
      </c>
      <c r="M173" s="19">
        <v>1501.7</v>
      </c>
      <c r="N173" s="19">
        <v>1501.7</v>
      </c>
      <c r="O173" s="19">
        <v>1501.7</v>
      </c>
      <c r="P173" s="19">
        <v>1501.7</v>
      </c>
      <c r="Q173" s="19">
        <v>1501.7</v>
      </c>
      <c r="R173" s="19">
        <v>1501.7</v>
      </c>
      <c r="S173" s="19">
        <v>0</v>
      </c>
      <c r="T173" s="19">
        <v>0</v>
      </c>
      <c r="U173" s="19">
        <v>0</v>
      </c>
      <c r="V173" s="19">
        <v>0</v>
      </c>
      <c r="W173" s="20" t="s">
        <v>399</v>
      </c>
      <c r="X173" s="32"/>
      <c r="Y173" s="33"/>
      <c r="Z173"/>
    </row>
    <row r="174" spans="1:26" s="7" customFormat="1" ht="45" hidden="1" x14ac:dyDescent="0.25">
      <c r="A174" s="14" t="s">
        <v>86</v>
      </c>
      <c r="B174" s="15">
        <v>2522221040</v>
      </c>
      <c r="C174" s="16" t="s">
        <v>26</v>
      </c>
      <c r="D174" s="16" t="s">
        <v>55</v>
      </c>
      <c r="E174" s="28" t="s">
        <v>386</v>
      </c>
      <c r="F174" s="28">
        <v>1</v>
      </c>
      <c r="G174" s="16" t="str">
        <f>VLOOKUP(D174,'[2]DATOS PRESUP'!$A$15:$C$33,3)</f>
        <v>Gestión de proyectos de investigación, innovación y desarrollo tecnológico de la UPB</v>
      </c>
      <c r="H174" s="17">
        <v>1420</v>
      </c>
      <c r="I174" s="15" t="str">
        <f>VLOOKUP(H174,[2]partidas!$A$1:$B$274,2)</f>
        <v>Aportaciones a fondos de vivienda</v>
      </c>
      <c r="J174" s="18">
        <v>6006.8</v>
      </c>
      <c r="K174" s="18">
        <v>0</v>
      </c>
      <c r="L174" s="18">
        <v>0</v>
      </c>
      <c r="M174" s="19">
        <v>0</v>
      </c>
      <c r="N174" s="19">
        <v>0</v>
      </c>
      <c r="O174" s="19">
        <v>0</v>
      </c>
      <c r="P174" s="19">
        <v>0</v>
      </c>
      <c r="Q174" s="19">
        <v>0</v>
      </c>
      <c r="R174" s="19">
        <v>0</v>
      </c>
      <c r="S174" s="19">
        <v>1501.7</v>
      </c>
      <c r="T174" s="19">
        <v>1501.7</v>
      </c>
      <c r="U174" s="19">
        <v>1501.7</v>
      </c>
      <c r="V174" s="19">
        <v>1501.7</v>
      </c>
      <c r="W174" s="20" t="s">
        <v>399</v>
      </c>
      <c r="X174" s="32"/>
      <c r="Y174" s="33"/>
      <c r="Z174"/>
    </row>
    <row r="175" spans="1:26" s="7" customFormat="1" ht="45" hidden="1" x14ac:dyDescent="0.25">
      <c r="A175" s="14" t="s">
        <v>240</v>
      </c>
      <c r="B175" s="15">
        <v>1122010000</v>
      </c>
      <c r="C175" s="16" t="s">
        <v>23</v>
      </c>
      <c r="D175" s="16" t="s">
        <v>24</v>
      </c>
      <c r="E175" s="28" t="s">
        <v>388</v>
      </c>
      <c r="F175" s="28">
        <v>3</v>
      </c>
      <c r="G175" s="16" t="str">
        <f>VLOOKUP(D175,'[2]DATOS PRESUP'!$A$15:$C$33,3)</f>
        <v>Administración de los recursos humanos, materiales, financieros y de servicios de la Universidad Politécnica del Bicentenario</v>
      </c>
      <c r="H175" s="17">
        <v>1430</v>
      </c>
      <c r="I175" s="15" t="str">
        <f>VLOOKUP(H175,[2]partidas!$A$1:$B$274,2)</f>
        <v>Aportaciones al sistema para el retiro</v>
      </c>
      <c r="J175" s="18">
        <v>22113.679999999997</v>
      </c>
      <c r="K175" s="18">
        <v>2764.21</v>
      </c>
      <c r="L175" s="18">
        <v>2764.21</v>
      </c>
      <c r="M175" s="19">
        <v>2764.21</v>
      </c>
      <c r="N175" s="19">
        <v>2764.21</v>
      </c>
      <c r="O175" s="19">
        <v>2764.21</v>
      </c>
      <c r="P175" s="19">
        <v>2764.21</v>
      </c>
      <c r="Q175" s="19">
        <v>2764.21</v>
      </c>
      <c r="R175" s="19">
        <v>2764.21</v>
      </c>
      <c r="S175" s="19">
        <v>0</v>
      </c>
      <c r="T175" s="19">
        <v>0</v>
      </c>
      <c r="U175" s="19">
        <v>0</v>
      </c>
      <c r="V175" s="19">
        <v>0</v>
      </c>
      <c r="W175" s="20" t="s">
        <v>399</v>
      </c>
      <c r="X175" s="32"/>
      <c r="Y175" s="33"/>
      <c r="Z175"/>
    </row>
    <row r="176" spans="1:26" s="7" customFormat="1" ht="45" hidden="1" x14ac:dyDescent="0.25">
      <c r="A176" s="14" t="s">
        <v>240</v>
      </c>
      <c r="B176" s="15">
        <v>2522221040</v>
      </c>
      <c r="C176" s="16" t="s">
        <v>23</v>
      </c>
      <c r="D176" s="16" t="s">
        <v>24</v>
      </c>
      <c r="E176" s="28" t="s">
        <v>388</v>
      </c>
      <c r="F176" s="28">
        <v>3</v>
      </c>
      <c r="G176" s="16" t="str">
        <f>VLOOKUP(D176,'[2]DATOS PRESUP'!$A$15:$C$33,3)</f>
        <v>Administración de los recursos humanos, materiales, financieros y de servicios de la Universidad Politécnica del Bicentenario</v>
      </c>
      <c r="H176" s="17">
        <v>1430</v>
      </c>
      <c r="I176" s="15" t="str">
        <f>VLOOKUP(H176,[2]partidas!$A$1:$B$274,2)</f>
        <v>Aportaciones al sistema para el retiro</v>
      </c>
      <c r="J176" s="18">
        <v>11056.84</v>
      </c>
      <c r="K176" s="18">
        <v>0</v>
      </c>
      <c r="L176" s="18">
        <v>0</v>
      </c>
      <c r="M176" s="19">
        <v>0</v>
      </c>
      <c r="N176" s="19">
        <v>0</v>
      </c>
      <c r="O176" s="19">
        <v>0</v>
      </c>
      <c r="P176" s="19">
        <v>0</v>
      </c>
      <c r="Q176" s="19">
        <v>0</v>
      </c>
      <c r="R176" s="19">
        <v>0</v>
      </c>
      <c r="S176" s="19">
        <v>2764.21</v>
      </c>
      <c r="T176" s="19">
        <v>2764.21</v>
      </c>
      <c r="U176" s="19">
        <v>2764.21</v>
      </c>
      <c r="V176" s="19">
        <v>2764.21</v>
      </c>
      <c r="W176" s="20" t="s">
        <v>399</v>
      </c>
      <c r="X176" s="32"/>
      <c r="Y176" s="33"/>
      <c r="Z176"/>
    </row>
    <row r="177" spans="1:26" s="7" customFormat="1" ht="45" hidden="1" x14ac:dyDescent="0.25">
      <c r="A177" s="14" t="s">
        <v>250</v>
      </c>
      <c r="B177" s="15">
        <v>1122010000</v>
      </c>
      <c r="C177" s="16" t="s">
        <v>23</v>
      </c>
      <c r="D177" s="16" t="s">
        <v>24</v>
      </c>
      <c r="E177" s="28" t="s">
        <v>388</v>
      </c>
      <c r="F177" s="28" t="s">
        <v>401</v>
      </c>
      <c r="G177" s="16" t="str">
        <f>VLOOKUP(D177,'[2]DATOS PRESUP'!$A$15:$C$33,3)</f>
        <v>Administración de los recursos humanos, materiales, financieros y de servicios de la Universidad Politécnica del Bicentenario</v>
      </c>
      <c r="H177" s="17">
        <v>1430</v>
      </c>
      <c r="I177" s="15" t="str">
        <f>VLOOKUP(H177,[2]partidas!$A$1:$B$274,2)</f>
        <v>Aportaciones al sistema para el retiro</v>
      </c>
      <c r="J177" s="18">
        <v>44579.839999999997</v>
      </c>
      <c r="K177" s="18">
        <v>5572.48</v>
      </c>
      <c r="L177" s="18">
        <v>5572.48</v>
      </c>
      <c r="M177" s="19">
        <v>5572.48</v>
      </c>
      <c r="N177" s="19">
        <v>5572.48</v>
      </c>
      <c r="O177" s="19">
        <v>5572.48</v>
      </c>
      <c r="P177" s="19">
        <v>5572.48</v>
      </c>
      <c r="Q177" s="19">
        <v>5572.48</v>
      </c>
      <c r="R177" s="19">
        <v>5572.48</v>
      </c>
      <c r="S177" s="19">
        <v>0</v>
      </c>
      <c r="T177" s="19">
        <v>0</v>
      </c>
      <c r="U177" s="19">
        <v>0</v>
      </c>
      <c r="V177" s="19">
        <v>0</v>
      </c>
      <c r="W177" s="20" t="s">
        <v>399</v>
      </c>
      <c r="X177" s="32"/>
      <c r="Y177" s="33"/>
      <c r="Z177"/>
    </row>
    <row r="178" spans="1:26" s="7" customFormat="1" ht="45" hidden="1" x14ac:dyDescent="0.25">
      <c r="A178" s="14" t="s">
        <v>250</v>
      </c>
      <c r="B178" s="15">
        <v>2522221040</v>
      </c>
      <c r="C178" s="16" t="s">
        <v>23</v>
      </c>
      <c r="D178" s="16" t="s">
        <v>24</v>
      </c>
      <c r="E178" s="28" t="s">
        <v>388</v>
      </c>
      <c r="F178" s="28" t="s">
        <v>401</v>
      </c>
      <c r="G178" s="16" t="str">
        <f>VLOOKUP(D178,'[2]DATOS PRESUP'!$A$15:$C$33,3)</f>
        <v>Administración de los recursos humanos, materiales, financieros y de servicios de la Universidad Politécnica del Bicentenario</v>
      </c>
      <c r="H178" s="17">
        <v>1430</v>
      </c>
      <c r="I178" s="15" t="str">
        <f>VLOOKUP(H178,[2]partidas!$A$1:$B$274,2)</f>
        <v>Aportaciones al sistema para el retiro</v>
      </c>
      <c r="J178" s="18">
        <v>22289.919999999998</v>
      </c>
      <c r="K178" s="18">
        <v>0</v>
      </c>
      <c r="L178" s="18">
        <v>0</v>
      </c>
      <c r="M178" s="19">
        <v>0</v>
      </c>
      <c r="N178" s="19">
        <v>0</v>
      </c>
      <c r="O178" s="19">
        <v>0</v>
      </c>
      <c r="P178" s="19">
        <v>0</v>
      </c>
      <c r="Q178" s="19">
        <v>0</v>
      </c>
      <c r="R178" s="19">
        <v>0</v>
      </c>
      <c r="S178" s="19">
        <v>5572.48</v>
      </c>
      <c r="T178" s="19">
        <v>5572.48</v>
      </c>
      <c r="U178" s="19">
        <v>5572.48</v>
      </c>
      <c r="V178" s="19">
        <v>5572.48</v>
      </c>
      <c r="W178" s="20" t="s">
        <v>399</v>
      </c>
      <c r="X178" s="32"/>
      <c r="Y178" s="33"/>
      <c r="Z178"/>
    </row>
    <row r="179" spans="1:26" s="7" customFormat="1" ht="45" hidden="1" x14ac:dyDescent="0.25">
      <c r="A179" s="14" t="s">
        <v>339</v>
      </c>
      <c r="B179" s="15">
        <v>1122010000</v>
      </c>
      <c r="C179" s="16" t="s">
        <v>23</v>
      </c>
      <c r="D179" s="16" t="s">
        <v>24</v>
      </c>
      <c r="E179" s="28" t="s">
        <v>388</v>
      </c>
      <c r="F179" s="28" t="s">
        <v>402</v>
      </c>
      <c r="G179" s="16" t="str">
        <f>VLOOKUP(D179,'[2]DATOS PRESUP'!$A$15:$C$33,3)</f>
        <v>Administración de los recursos humanos, materiales, financieros y de servicios de la Universidad Politécnica del Bicentenario</v>
      </c>
      <c r="H179" s="17">
        <v>1430</v>
      </c>
      <c r="I179" s="15" t="str">
        <f>VLOOKUP(H179,[2]partidas!$A$1:$B$274,2)</f>
        <v>Aportaciones al sistema para el retiro</v>
      </c>
      <c r="J179" s="18">
        <v>82251.92</v>
      </c>
      <c r="K179" s="18">
        <v>10281.49</v>
      </c>
      <c r="L179" s="18">
        <v>10281.49</v>
      </c>
      <c r="M179" s="19">
        <v>10281.49</v>
      </c>
      <c r="N179" s="19">
        <v>10281.49</v>
      </c>
      <c r="O179" s="19">
        <v>10281.49</v>
      </c>
      <c r="P179" s="19">
        <v>10281.49</v>
      </c>
      <c r="Q179" s="19">
        <v>10281.49</v>
      </c>
      <c r="R179" s="19">
        <v>10281.49</v>
      </c>
      <c r="S179" s="19">
        <v>0</v>
      </c>
      <c r="T179" s="19">
        <v>0</v>
      </c>
      <c r="U179" s="19">
        <v>0</v>
      </c>
      <c r="V179" s="19">
        <v>0</v>
      </c>
      <c r="W179" s="20" t="s">
        <v>399</v>
      </c>
      <c r="X179" s="32"/>
      <c r="Y179" s="33"/>
      <c r="Z179"/>
    </row>
    <row r="180" spans="1:26" s="7" customFormat="1" ht="45" hidden="1" x14ac:dyDescent="0.25">
      <c r="A180" s="14" t="s">
        <v>339</v>
      </c>
      <c r="B180" s="15">
        <v>2522221040</v>
      </c>
      <c r="C180" s="16" t="s">
        <v>23</v>
      </c>
      <c r="D180" s="16" t="s">
        <v>24</v>
      </c>
      <c r="E180" s="28" t="s">
        <v>388</v>
      </c>
      <c r="F180" s="28" t="s">
        <v>402</v>
      </c>
      <c r="G180" s="16" t="str">
        <f>VLOOKUP(D180,'[2]DATOS PRESUP'!$A$15:$C$33,3)</f>
        <v>Administración de los recursos humanos, materiales, financieros y de servicios de la Universidad Politécnica del Bicentenario</v>
      </c>
      <c r="H180" s="17">
        <v>1430</v>
      </c>
      <c r="I180" s="15" t="str">
        <f>VLOOKUP(H180,[2]partidas!$A$1:$B$274,2)</f>
        <v>Aportaciones al sistema para el retiro</v>
      </c>
      <c r="J180" s="18">
        <v>41125.96</v>
      </c>
      <c r="K180" s="18">
        <v>0</v>
      </c>
      <c r="L180" s="18">
        <v>0</v>
      </c>
      <c r="M180" s="19">
        <v>0</v>
      </c>
      <c r="N180" s="19">
        <v>0</v>
      </c>
      <c r="O180" s="19">
        <v>0</v>
      </c>
      <c r="P180" s="19">
        <v>0</v>
      </c>
      <c r="Q180" s="19">
        <v>0</v>
      </c>
      <c r="R180" s="19">
        <v>0</v>
      </c>
      <c r="S180" s="19">
        <v>10281.49</v>
      </c>
      <c r="T180" s="19">
        <v>10281.49</v>
      </c>
      <c r="U180" s="19">
        <v>10281.49</v>
      </c>
      <c r="V180" s="19">
        <v>10281.49</v>
      </c>
      <c r="W180" s="20" t="s">
        <v>399</v>
      </c>
      <c r="X180" s="32"/>
      <c r="Y180" s="33"/>
      <c r="Z180"/>
    </row>
    <row r="181" spans="1:26" s="7" customFormat="1" ht="45" hidden="1" x14ac:dyDescent="0.25">
      <c r="A181" s="14" t="s">
        <v>232</v>
      </c>
      <c r="B181" s="15">
        <v>1122010000</v>
      </c>
      <c r="C181" s="16" t="s">
        <v>26</v>
      </c>
      <c r="D181" s="16" t="s">
        <v>27</v>
      </c>
      <c r="E181" s="28" t="s">
        <v>387</v>
      </c>
      <c r="F181" s="28">
        <v>1</v>
      </c>
      <c r="G181" s="16" t="str">
        <f>VLOOKUP(D181,'[2]DATOS PRESUP'!$A$15:$C$33,3)</f>
        <v>Dirección Estratégica de la Universidad Politécnica del Bicentenario</v>
      </c>
      <c r="H181" s="17">
        <v>1430</v>
      </c>
      <c r="I181" s="15" t="str">
        <f>VLOOKUP(H181,[2]partidas!$A$1:$B$274,2)</f>
        <v>Aportaciones al sistema para el retiro</v>
      </c>
      <c r="J181" s="18">
        <v>87681.44</v>
      </c>
      <c r="K181" s="18">
        <v>10960.18</v>
      </c>
      <c r="L181" s="18">
        <v>10960.18</v>
      </c>
      <c r="M181" s="19">
        <v>10960.18</v>
      </c>
      <c r="N181" s="19">
        <v>10960.18</v>
      </c>
      <c r="O181" s="19">
        <v>10960.18</v>
      </c>
      <c r="P181" s="19">
        <v>10960.18</v>
      </c>
      <c r="Q181" s="19">
        <v>10960.18</v>
      </c>
      <c r="R181" s="19">
        <v>10960.18</v>
      </c>
      <c r="S181" s="19">
        <v>0</v>
      </c>
      <c r="T181" s="19">
        <v>0</v>
      </c>
      <c r="U181" s="19">
        <v>0</v>
      </c>
      <c r="V181" s="19">
        <v>0</v>
      </c>
      <c r="W181" s="20" t="s">
        <v>399</v>
      </c>
      <c r="X181" s="32"/>
      <c r="Y181" s="33"/>
      <c r="Z181"/>
    </row>
    <row r="182" spans="1:26" s="7" customFormat="1" ht="45" hidden="1" x14ac:dyDescent="0.25">
      <c r="A182" s="14" t="s">
        <v>232</v>
      </c>
      <c r="B182" s="15">
        <v>2522221040</v>
      </c>
      <c r="C182" s="16" t="s">
        <v>26</v>
      </c>
      <c r="D182" s="16" t="s">
        <v>27</v>
      </c>
      <c r="E182" s="28" t="s">
        <v>387</v>
      </c>
      <c r="F182" s="28" t="s">
        <v>403</v>
      </c>
      <c r="G182" s="16" t="str">
        <f>VLOOKUP(D182,'[2]DATOS PRESUP'!$A$15:$C$33,3)</f>
        <v>Dirección Estratégica de la Universidad Politécnica del Bicentenario</v>
      </c>
      <c r="H182" s="17">
        <v>1430</v>
      </c>
      <c r="I182" s="15" t="str">
        <f>VLOOKUP(H182,[2]partidas!$A$1:$B$274,2)</f>
        <v>Aportaciones al sistema para el retiro</v>
      </c>
      <c r="J182" s="18">
        <v>43840.72</v>
      </c>
      <c r="K182" s="18">
        <v>0</v>
      </c>
      <c r="L182" s="18">
        <v>0</v>
      </c>
      <c r="M182" s="19">
        <v>0</v>
      </c>
      <c r="N182" s="19">
        <v>0</v>
      </c>
      <c r="O182" s="19">
        <v>0</v>
      </c>
      <c r="P182" s="19">
        <v>0</v>
      </c>
      <c r="Q182" s="19">
        <v>0</v>
      </c>
      <c r="R182" s="19">
        <v>0</v>
      </c>
      <c r="S182" s="19">
        <v>10960.18</v>
      </c>
      <c r="T182" s="19">
        <v>10960.18</v>
      </c>
      <c r="U182" s="19">
        <v>10960.18</v>
      </c>
      <c r="V182" s="19">
        <v>10960.18</v>
      </c>
      <c r="W182" s="20" t="s">
        <v>399</v>
      </c>
      <c r="X182" s="32"/>
      <c r="Y182" s="33"/>
      <c r="Z182"/>
    </row>
    <row r="183" spans="1:26" s="7" customFormat="1" ht="45" hidden="1" x14ac:dyDescent="0.25">
      <c r="A183" s="14" t="s">
        <v>202</v>
      </c>
      <c r="B183" s="15">
        <v>1122010000</v>
      </c>
      <c r="C183" s="16" t="s">
        <v>26</v>
      </c>
      <c r="D183" s="16" t="s">
        <v>29</v>
      </c>
      <c r="E183" s="28" t="s">
        <v>388</v>
      </c>
      <c r="F183" s="28">
        <v>2</v>
      </c>
      <c r="G183" s="16" t="str">
        <f>VLOOKUP(D183,'[2]DATOS PRESUP'!$A$15:$C$33,3)</f>
        <v>Operación del modelo de planeación y evaluación de la Universidad Politécnica del Bicentenario</v>
      </c>
      <c r="H183" s="17">
        <v>1430</v>
      </c>
      <c r="I183" s="15" t="str">
        <f>VLOOKUP(H183,[2]partidas!$A$1:$B$274,2)</f>
        <v>Aportaciones al sistema para el retiro</v>
      </c>
      <c r="J183" s="18">
        <v>60003.200000000004</v>
      </c>
      <c r="K183" s="18">
        <v>7500.4</v>
      </c>
      <c r="L183" s="18">
        <v>7500.4</v>
      </c>
      <c r="M183" s="19">
        <v>7500.4</v>
      </c>
      <c r="N183" s="19">
        <v>7500.4</v>
      </c>
      <c r="O183" s="19">
        <v>7500.4</v>
      </c>
      <c r="P183" s="19">
        <v>7500.4</v>
      </c>
      <c r="Q183" s="19">
        <v>7500.4</v>
      </c>
      <c r="R183" s="19">
        <v>7500.4</v>
      </c>
      <c r="S183" s="19">
        <v>0</v>
      </c>
      <c r="T183" s="19">
        <v>0</v>
      </c>
      <c r="U183" s="19">
        <v>0</v>
      </c>
      <c r="V183" s="19">
        <v>0</v>
      </c>
      <c r="W183" s="20" t="s">
        <v>399</v>
      </c>
      <c r="X183" s="32"/>
      <c r="Y183" s="33"/>
      <c r="Z183"/>
    </row>
    <row r="184" spans="1:26" s="7" customFormat="1" ht="45" hidden="1" x14ac:dyDescent="0.25">
      <c r="A184" s="14" t="s">
        <v>202</v>
      </c>
      <c r="B184" s="15">
        <v>2522221040</v>
      </c>
      <c r="C184" s="16" t="s">
        <v>26</v>
      </c>
      <c r="D184" s="16" t="s">
        <v>29</v>
      </c>
      <c r="E184" s="28" t="s">
        <v>388</v>
      </c>
      <c r="F184" s="28" t="s">
        <v>404</v>
      </c>
      <c r="G184" s="16" t="str">
        <f>VLOOKUP(D184,'[2]DATOS PRESUP'!$A$15:$C$33,3)</f>
        <v>Operación del modelo de planeación y evaluación de la Universidad Politécnica del Bicentenario</v>
      </c>
      <c r="H184" s="17">
        <v>1430</v>
      </c>
      <c r="I184" s="15" t="str">
        <f>VLOOKUP(H184,[2]partidas!$A$1:$B$274,2)</f>
        <v>Aportaciones al sistema para el retiro</v>
      </c>
      <c r="J184" s="18">
        <v>30001.599999999999</v>
      </c>
      <c r="K184" s="18">
        <v>0</v>
      </c>
      <c r="L184" s="18">
        <v>0</v>
      </c>
      <c r="M184" s="19">
        <v>0</v>
      </c>
      <c r="N184" s="19">
        <v>0</v>
      </c>
      <c r="O184" s="19">
        <v>0</v>
      </c>
      <c r="P184" s="19">
        <v>0</v>
      </c>
      <c r="Q184" s="19">
        <v>0</v>
      </c>
      <c r="R184" s="19">
        <v>0</v>
      </c>
      <c r="S184" s="19">
        <v>7500.4</v>
      </c>
      <c r="T184" s="19">
        <v>7500.4</v>
      </c>
      <c r="U184" s="19">
        <v>7500.4</v>
      </c>
      <c r="V184" s="19">
        <v>7500.4</v>
      </c>
      <c r="W184" s="20" t="s">
        <v>399</v>
      </c>
      <c r="X184" s="32"/>
      <c r="Y184" s="33"/>
      <c r="Z184"/>
    </row>
    <row r="185" spans="1:26" s="7" customFormat="1" ht="45" hidden="1" x14ac:dyDescent="0.25">
      <c r="A185" s="14" t="s">
        <v>320</v>
      </c>
      <c r="B185" s="15">
        <v>1122010000</v>
      </c>
      <c r="C185" s="16" t="s">
        <v>26</v>
      </c>
      <c r="D185" s="16" t="s">
        <v>27</v>
      </c>
      <c r="E185" s="28" t="s">
        <v>387</v>
      </c>
      <c r="F185" s="28" t="s">
        <v>400</v>
      </c>
      <c r="G185" s="16" t="str">
        <f>VLOOKUP(D185,'[2]DATOS PRESUP'!$A$15:$C$33,3)</f>
        <v>Dirección Estratégica de la Universidad Politécnica del Bicentenario</v>
      </c>
      <c r="H185" s="17">
        <v>1430</v>
      </c>
      <c r="I185" s="15" t="str">
        <f>VLOOKUP(H185,[2]partidas!$A$1:$B$274,2)</f>
        <v>Aportaciones al sistema para el retiro</v>
      </c>
      <c r="J185" s="18">
        <v>22113.679999999997</v>
      </c>
      <c r="K185" s="18">
        <v>2764.21</v>
      </c>
      <c r="L185" s="18">
        <v>2764.21</v>
      </c>
      <c r="M185" s="19">
        <v>2764.21</v>
      </c>
      <c r="N185" s="19">
        <v>2764.21</v>
      </c>
      <c r="O185" s="19">
        <v>2764.21</v>
      </c>
      <c r="P185" s="19">
        <v>2764.21</v>
      </c>
      <c r="Q185" s="19">
        <v>2764.21</v>
      </c>
      <c r="R185" s="19">
        <v>2764.21</v>
      </c>
      <c r="S185" s="19">
        <v>0</v>
      </c>
      <c r="T185" s="19">
        <v>0</v>
      </c>
      <c r="U185" s="19">
        <v>0</v>
      </c>
      <c r="V185" s="19">
        <v>0</v>
      </c>
      <c r="W185" s="20" t="s">
        <v>399</v>
      </c>
      <c r="X185" s="32"/>
      <c r="Y185" s="33"/>
      <c r="Z185"/>
    </row>
    <row r="186" spans="1:26" s="7" customFormat="1" ht="45" hidden="1" x14ac:dyDescent="0.25">
      <c r="A186" s="14" t="s">
        <v>320</v>
      </c>
      <c r="B186" s="15">
        <v>2522221040</v>
      </c>
      <c r="C186" s="16" t="s">
        <v>26</v>
      </c>
      <c r="D186" s="16" t="s">
        <v>27</v>
      </c>
      <c r="E186" s="28" t="s">
        <v>387</v>
      </c>
      <c r="F186" s="28" t="s">
        <v>400</v>
      </c>
      <c r="G186" s="16" t="str">
        <f>VLOOKUP(D186,'[2]DATOS PRESUP'!$A$15:$C$33,3)</f>
        <v>Dirección Estratégica de la Universidad Politécnica del Bicentenario</v>
      </c>
      <c r="H186" s="17">
        <v>1430</v>
      </c>
      <c r="I186" s="15" t="str">
        <f>VLOOKUP(H186,[2]partidas!$A$1:$B$274,2)</f>
        <v>Aportaciones al sistema para el retiro</v>
      </c>
      <c r="J186" s="18">
        <v>11056.84</v>
      </c>
      <c r="K186" s="18">
        <v>0</v>
      </c>
      <c r="L186" s="18">
        <v>0</v>
      </c>
      <c r="M186" s="19">
        <v>0</v>
      </c>
      <c r="N186" s="19">
        <v>0</v>
      </c>
      <c r="O186" s="19">
        <v>0</v>
      </c>
      <c r="P186" s="19">
        <v>0</v>
      </c>
      <c r="Q186" s="19">
        <v>0</v>
      </c>
      <c r="R186" s="19">
        <v>0</v>
      </c>
      <c r="S186" s="19">
        <v>2764.21</v>
      </c>
      <c r="T186" s="19">
        <v>2764.21</v>
      </c>
      <c r="U186" s="19">
        <v>2764.21</v>
      </c>
      <c r="V186" s="19">
        <v>2764.21</v>
      </c>
      <c r="W186" s="20" t="s">
        <v>399</v>
      </c>
      <c r="X186" s="32"/>
      <c r="Y186" s="33"/>
      <c r="Z186"/>
    </row>
    <row r="187" spans="1:26" s="7" customFormat="1" ht="45" hidden="1" x14ac:dyDescent="0.25">
      <c r="A187" s="14" t="s">
        <v>288</v>
      </c>
      <c r="B187" s="15">
        <v>1122010000</v>
      </c>
      <c r="C187" s="16" t="s">
        <v>31</v>
      </c>
      <c r="D187" s="16" t="s">
        <v>32</v>
      </c>
      <c r="E187" s="28" t="s">
        <v>386</v>
      </c>
      <c r="F187" s="28" t="s">
        <v>404</v>
      </c>
      <c r="G187" s="16" t="str">
        <f>VLOOKUP(D187,'[2]DATOS PRESUP'!$A$15:$C$33,3)</f>
        <v>Administración  e impartición de los servicios educativos existentes de la Universidad Politécnica del Bicentenario</v>
      </c>
      <c r="H187" s="17">
        <v>1430</v>
      </c>
      <c r="I187" s="15" t="str">
        <f>VLOOKUP(H187,[2]partidas!$A$1:$B$274,2)</f>
        <v>Aportaciones al sistema para el retiro</v>
      </c>
      <c r="J187" s="18">
        <v>38367.440000000002</v>
      </c>
      <c r="K187" s="18">
        <v>4795.93</v>
      </c>
      <c r="L187" s="18">
        <v>4795.93</v>
      </c>
      <c r="M187" s="19">
        <v>4795.93</v>
      </c>
      <c r="N187" s="19">
        <v>4795.93</v>
      </c>
      <c r="O187" s="19">
        <v>4795.93</v>
      </c>
      <c r="P187" s="19">
        <v>4795.93</v>
      </c>
      <c r="Q187" s="19">
        <v>4795.93</v>
      </c>
      <c r="R187" s="19">
        <v>4795.93</v>
      </c>
      <c r="S187" s="19">
        <v>0</v>
      </c>
      <c r="T187" s="19">
        <v>0</v>
      </c>
      <c r="U187" s="19">
        <v>0</v>
      </c>
      <c r="V187" s="19">
        <v>0</v>
      </c>
      <c r="W187" s="20" t="s">
        <v>399</v>
      </c>
      <c r="X187" s="32"/>
      <c r="Y187" s="33"/>
      <c r="Z187"/>
    </row>
    <row r="188" spans="1:26" s="7" customFormat="1" ht="45" hidden="1" x14ac:dyDescent="0.25">
      <c r="A188" s="14" t="s">
        <v>288</v>
      </c>
      <c r="B188" s="15">
        <v>2522221040</v>
      </c>
      <c r="C188" s="16" t="s">
        <v>31</v>
      </c>
      <c r="D188" s="16" t="s">
        <v>32</v>
      </c>
      <c r="E188" s="28" t="s">
        <v>386</v>
      </c>
      <c r="F188" s="28" t="s">
        <v>404</v>
      </c>
      <c r="G188" s="16" t="str">
        <f>VLOOKUP(D188,'[2]DATOS PRESUP'!$A$15:$C$33,3)</f>
        <v>Administración  e impartición de los servicios educativos existentes de la Universidad Politécnica del Bicentenario</v>
      </c>
      <c r="H188" s="17">
        <v>1430</v>
      </c>
      <c r="I188" s="15" t="str">
        <f>VLOOKUP(H188,[2]partidas!$A$1:$B$274,2)</f>
        <v>Aportaciones al sistema para el retiro</v>
      </c>
      <c r="J188" s="18">
        <v>19183.72</v>
      </c>
      <c r="K188" s="18">
        <v>0</v>
      </c>
      <c r="L188" s="18">
        <v>0</v>
      </c>
      <c r="M188" s="19">
        <v>0</v>
      </c>
      <c r="N188" s="19">
        <v>0</v>
      </c>
      <c r="O188" s="19">
        <v>0</v>
      </c>
      <c r="P188" s="19">
        <v>0</v>
      </c>
      <c r="Q188" s="19">
        <v>0</v>
      </c>
      <c r="R188" s="19">
        <v>0</v>
      </c>
      <c r="S188" s="19">
        <v>4795.93</v>
      </c>
      <c r="T188" s="19">
        <v>4795.93</v>
      </c>
      <c r="U188" s="19">
        <v>4795.93</v>
      </c>
      <c r="V188" s="19">
        <v>4795.93</v>
      </c>
      <c r="W188" s="20" t="s">
        <v>399</v>
      </c>
      <c r="X188" s="32"/>
      <c r="Y188" s="33"/>
      <c r="Z188"/>
    </row>
    <row r="189" spans="1:26" s="7" customFormat="1" ht="45" hidden="1" x14ac:dyDescent="0.25">
      <c r="A189" s="14" t="s">
        <v>90</v>
      </c>
      <c r="B189" s="15">
        <v>1122010000</v>
      </c>
      <c r="C189" s="16" t="s">
        <v>31</v>
      </c>
      <c r="D189" s="16" t="s">
        <v>32</v>
      </c>
      <c r="E189" s="28" t="s">
        <v>386</v>
      </c>
      <c r="F189" s="28" t="s">
        <v>400</v>
      </c>
      <c r="G189" s="16" t="str">
        <f>VLOOKUP(D189,'[2]DATOS PRESUP'!$A$15:$C$33,3)</f>
        <v>Administración  e impartición de los servicios educativos existentes de la Universidad Politécnica del Bicentenario</v>
      </c>
      <c r="H189" s="17">
        <v>1430</v>
      </c>
      <c r="I189" s="15" t="str">
        <f>VLOOKUP(H189,[2]partidas!$A$1:$B$274,2)</f>
        <v>Aportaciones al sistema para el retiro</v>
      </c>
      <c r="J189" s="18">
        <v>71414.48</v>
      </c>
      <c r="K189" s="18">
        <v>8926.81</v>
      </c>
      <c r="L189" s="18">
        <v>8926.81</v>
      </c>
      <c r="M189" s="19">
        <v>8926.81</v>
      </c>
      <c r="N189" s="19">
        <v>8926.81</v>
      </c>
      <c r="O189" s="19">
        <v>8926.81</v>
      </c>
      <c r="P189" s="19">
        <v>8926.81</v>
      </c>
      <c r="Q189" s="19">
        <v>8926.81</v>
      </c>
      <c r="R189" s="19">
        <v>8926.81</v>
      </c>
      <c r="S189" s="19">
        <v>0</v>
      </c>
      <c r="T189" s="19">
        <v>0</v>
      </c>
      <c r="U189" s="19">
        <v>0</v>
      </c>
      <c r="V189" s="19">
        <v>0</v>
      </c>
      <c r="W189" s="20" t="s">
        <v>399</v>
      </c>
      <c r="X189" s="32"/>
      <c r="Y189" s="33"/>
      <c r="Z189"/>
    </row>
    <row r="190" spans="1:26" s="7" customFormat="1" ht="45" hidden="1" x14ac:dyDescent="0.25">
      <c r="A190" s="14" t="s">
        <v>90</v>
      </c>
      <c r="B190" s="15">
        <v>2522221040</v>
      </c>
      <c r="C190" s="16" t="s">
        <v>31</v>
      </c>
      <c r="D190" s="16" t="s">
        <v>32</v>
      </c>
      <c r="E190" s="28" t="s">
        <v>386</v>
      </c>
      <c r="F190" s="28" t="s">
        <v>400</v>
      </c>
      <c r="G190" s="16" t="str">
        <f>VLOOKUP(D190,'[2]DATOS PRESUP'!$A$15:$C$33,3)</f>
        <v>Administración  e impartición de los servicios educativos existentes de la Universidad Politécnica del Bicentenario</v>
      </c>
      <c r="H190" s="17">
        <v>1430</v>
      </c>
      <c r="I190" s="15" t="str">
        <f>VLOOKUP(H190,[2]partidas!$A$1:$B$274,2)</f>
        <v>Aportaciones al sistema para el retiro</v>
      </c>
      <c r="J190" s="18">
        <v>35707.24</v>
      </c>
      <c r="K190" s="18">
        <v>0</v>
      </c>
      <c r="L190" s="18">
        <v>0</v>
      </c>
      <c r="M190" s="19">
        <v>0</v>
      </c>
      <c r="N190" s="19">
        <v>0</v>
      </c>
      <c r="O190" s="19">
        <v>0</v>
      </c>
      <c r="P190" s="19">
        <v>0</v>
      </c>
      <c r="Q190" s="19">
        <v>0</v>
      </c>
      <c r="R190" s="19">
        <v>0</v>
      </c>
      <c r="S190" s="19">
        <v>8926.81</v>
      </c>
      <c r="T190" s="19">
        <v>8926.81</v>
      </c>
      <c r="U190" s="19">
        <v>8926.81</v>
      </c>
      <c r="V190" s="19">
        <v>8926.81</v>
      </c>
      <c r="W190" s="20" t="s">
        <v>399</v>
      </c>
      <c r="X190" s="32"/>
      <c r="Y190" s="33"/>
      <c r="Z190"/>
    </row>
    <row r="191" spans="1:26" s="7" customFormat="1" ht="45" hidden="1" x14ac:dyDescent="0.25">
      <c r="A191" s="14" t="s">
        <v>99</v>
      </c>
      <c r="B191" s="15">
        <v>1122010000</v>
      </c>
      <c r="C191" s="16" t="s">
        <v>31</v>
      </c>
      <c r="D191" s="16" t="s">
        <v>32</v>
      </c>
      <c r="E191" s="28" t="s">
        <v>386</v>
      </c>
      <c r="F191" s="28" t="s">
        <v>401</v>
      </c>
      <c r="G191" s="16" t="str">
        <f>VLOOKUP(D191,'[2]DATOS PRESUP'!$A$15:$C$33,3)</f>
        <v>Administración  e impartición de los servicios educativos existentes de la Universidad Politécnica del Bicentenario</v>
      </c>
      <c r="H191" s="17">
        <v>1430</v>
      </c>
      <c r="I191" s="15" t="str">
        <f>VLOOKUP(H191,[2]partidas!$A$1:$B$274,2)</f>
        <v>Aportaciones al sistema para el retiro</v>
      </c>
      <c r="J191" s="18">
        <v>45385.039999999994</v>
      </c>
      <c r="K191" s="18">
        <v>5673.13</v>
      </c>
      <c r="L191" s="18">
        <v>5673.13</v>
      </c>
      <c r="M191" s="19">
        <v>5673.13</v>
      </c>
      <c r="N191" s="19">
        <v>5673.13</v>
      </c>
      <c r="O191" s="19">
        <v>5673.13</v>
      </c>
      <c r="P191" s="19">
        <v>5673.13</v>
      </c>
      <c r="Q191" s="19">
        <v>5673.13</v>
      </c>
      <c r="R191" s="19">
        <v>5673.13</v>
      </c>
      <c r="S191" s="19">
        <v>0</v>
      </c>
      <c r="T191" s="19">
        <v>0</v>
      </c>
      <c r="U191" s="19">
        <v>0</v>
      </c>
      <c r="V191" s="19">
        <v>0</v>
      </c>
      <c r="W191" s="20" t="s">
        <v>399</v>
      </c>
      <c r="X191" s="32"/>
      <c r="Y191" s="33"/>
      <c r="Z191"/>
    </row>
    <row r="192" spans="1:26" s="7" customFormat="1" ht="45" hidden="1" x14ac:dyDescent="0.25">
      <c r="A192" s="14" t="s">
        <v>99</v>
      </c>
      <c r="B192" s="15">
        <v>2522221040</v>
      </c>
      <c r="C192" s="16" t="s">
        <v>31</v>
      </c>
      <c r="D192" s="16" t="s">
        <v>32</v>
      </c>
      <c r="E192" s="28" t="s">
        <v>386</v>
      </c>
      <c r="F192" s="28" t="s">
        <v>401</v>
      </c>
      <c r="G192" s="16" t="str">
        <f>VLOOKUP(D192,'[2]DATOS PRESUP'!$A$15:$C$33,3)</f>
        <v>Administración  e impartición de los servicios educativos existentes de la Universidad Politécnica del Bicentenario</v>
      </c>
      <c r="H192" s="17">
        <v>1430</v>
      </c>
      <c r="I192" s="15" t="str">
        <f>VLOOKUP(H192,[2]partidas!$A$1:$B$274,2)</f>
        <v>Aportaciones al sistema para el retiro</v>
      </c>
      <c r="J192" s="18">
        <v>22692.52</v>
      </c>
      <c r="K192" s="18">
        <v>0</v>
      </c>
      <c r="L192" s="18">
        <v>0</v>
      </c>
      <c r="M192" s="19">
        <v>0</v>
      </c>
      <c r="N192" s="19">
        <v>0</v>
      </c>
      <c r="O192" s="19">
        <v>0</v>
      </c>
      <c r="P192" s="19">
        <v>0</v>
      </c>
      <c r="Q192" s="19">
        <v>0</v>
      </c>
      <c r="R192" s="19">
        <v>0</v>
      </c>
      <c r="S192" s="19">
        <v>5673.13</v>
      </c>
      <c r="T192" s="19">
        <v>5673.13</v>
      </c>
      <c r="U192" s="19">
        <v>5673.13</v>
      </c>
      <c r="V192" s="19">
        <v>5673.13</v>
      </c>
      <c r="W192" s="20" t="s">
        <v>399</v>
      </c>
      <c r="X192" s="32"/>
      <c r="Y192" s="33"/>
      <c r="Z192"/>
    </row>
    <row r="193" spans="1:26" s="7" customFormat="1" ht="45" hidden="1" x14ac:dyDescent="0.25">
      <c r="A193" s="14" t="s">
        <v>81</v>
      </c>
      <c r="B193" s="15">
        <v>1122010000</v>
      </c>
      <c r="C193" s="16" t="s">
        <v>31</v>
      </c>
      <c r="D193" s="16" t="s">
        <v>32</v>
      </c>
      <c r="E193" s="28" t="s">
        <v>386</v>
      </c>
      <c r="F193" s="28" t="s">
        <v>405</v>
      </c>
      <c r="G193" s="16" t="str">
        <f>VLOOKUP(D193,'[2]DATOS PRESUP'!$A$15:$C$33,3)</f>
        <v>Administración  e impartición de los servicios educativos existentes de la Universidad Politécnica del Bicentenario</v>
      </c>
      <c r="H193" s="17">
        <v>1430</v>
      </c>
      <c r="I193" s="15" t="str">
        <f>VLOOKUP(H193,[2]partidas!$A$1:$B$274,2)</f>
        <v>Aportaciones al sistema para el retiro</v>
      </c>
      <c r="J193" s="18">
        <v>15782.56</v>
      </c>
      <c r="K193" s="18">
        <v>1972.82</v>
      </c>
      <c r="L193" s="18">
        <v>1972.82</v>
      </c>
      <c r="M193" s="19">
        <v>1972.82</v>
      </c>
      <c r="N193" s="19">
        <v>1972.82</v>
      </c>
      <c r="O193" s="19">
        <v>1972.82</v>
      </c>
      <c r="P193" s="19">
        <v>1972.82</v>
      </c>
      <c r="Q193" s="19">
        <v>1972.82</v>
      </c>
      <c r="R193" s="19">
        <v>1972.82</v>
      </c>
      <c r="S193" s="19">
        <v>0</v>
      </c>
      <c r="T193" s="19">
        <v>0</v>
      </c>
      <c r="U193" s="19">
        <v>0</v>
      </c>
      <c r="V193" s="19">
        <v>0</v>
      </c>
      <c r="W193" s="20" t="s">
        <v>399</v>
      </c>
      <c r="X193" s="32"/>
      <c r="Y193" s="33"/>
      <c r="Z193"/>
    </row>
    <row r="194" spans="1:26" s="7" customFormat="1" ht="45" hidden="1" x14ac:dyDescent="0.25">
      <c r="A194" s="14" t="s">
        <v>81</v>
      </c>
      <c r="B194" s="15">
        <v>2522221040</v>
      </c>
      <c r="C194" s="16" t="s">
        <v>31</v>
      </c>
      <c r="D194" s="16" t="s">
        <v>32</v>
      </c>
      <c r="E194" s="28" t="s">
        <v>386</v>
      </c>
      <c r="F194" s="28" t="s">
        <v>405</v>
      </c>
      <c r="G194" s="16" t="str">
        <f>VLOOKUP(D194,'[2]DATOS PRESUP'!$A$15:$C$33,3)</f>
        <v>Administración  e impartición de los servicios educativos existentes de la Universidad Politécnica del Bicentenario</v>
      </c>
      <c r="H194" s="17">
        <v>1430</v>
      </c>
      <c r="I194" s="15" t="str">
        <f>VLOOKUP(H194,[2]partidas!$A$1:$B$274,2)</f>
        <v>Aportaciones al sistema para el retiro</v>
      </c>
      <c r="J194" s="18">
        <v>7891.28</v>
      </c>
      <c r="K194" s="18">
        <v>0</v>
      </c>
      <c r="L194" s="18">
        <v>0</v>
      </c>
      <c r="M194" s="19">
        <v>0</v>
      </c>
      <c r="N194" s="19">
        <v>0</v>
      </c>
      <c r="O194" s="19">
        <v>0</v>
      </c>
      <c r="P194" s="19">
        <v>0</v>
      </c>
      <c r="Q194" s="19">
        <v>0</v>
      </c>
      <c r="R194" s="19">
        <v>0</v>
      </c>
      <c r="S194" s="19">
        <v>1972.82</v>
      </c>
      <c r="T194" s="19">
        <v>1972.82</v>
      </c>
      <c r="U194" s="19">
        <v>1972.82</v>
      </c>
      <c r="V194" s="19">
        <v>1972.82</v>
      </c>
      <c r="W194" s="20" t="s">
        <v>399</v>
      </c>
      <c r="X194" s="32"/>
      <c r="Y194" s="33"/>
      <c r="Z194"/>
    </row>
    <row r="195" spans="1:26" s="7" customFormat="1" ht="45" hidden="1" x14ac:dyDescent="0.25">
      <c r="A195" s="14" t="s">
        <v>104</v>
      </c>
      <c r="B195" s="15">
        <v>1122010000</v>
      </c>
      <c r="C195" s="16" t="s">
        <v>31</v>
      </c>
      <c r="D195" s="16" t="s">
        <v>32</v>
      </c>
      <c r="E195" s="28" t="s">
        <v>386</v>
      </c>
      <c r="F195" s="28" t="s">
        <v>406</v>
      </c>
      <c r="G195" s="16" t="str">
        <f>VLOOKUP(D195,'[2]DATOS PRESUP'!$A$15:$C$33,3)</f>
        <v>Administración  e impartición de los servicios educativos existentes de la Universidad Politécnica del Bicentenario</v>
      </c>
      <c r="H195" s="17">
        <v>1430</v>
      </c>
      <c r="I195" s="15" t="str">
        <f>VLOOKUP(H195,[2]partidas!$A$1:$B$274,2)</f>
        <v>Aportaciones al sistema para el retiro</v>
      </c>
      <c r="J195" s="18">
        <v>148237.28</v>
      </c>
      <c r="K195" s="18">
        <v>18529.66</v>
      </c>
      <c r="L195" s="18">
        <v>18529.66</v>
      </c>
      <c r="M195" s="19">
        <v>18529.66</v>
      </c>
      <c r="N195" s="19">
        <v>18529.66</v>
      </c>
      <c r="O195" s="19">
        <v>18529.66</v>
      </c>
      <c r="P195" s="19">
        <v>18529.66</v>
      </c>
      <c r="Q195" s="19">
        <v>18529.66</v>
      </c>
      <c r="R195" s="19">
        <v>18529.66</v>
      </c>
      <c r="S195" s="19">
        <v>0</v>
      </c>
      <c r="T195" s="19">
        <v>0</v>
      </c>
      <c r="U195" s="19">
        <v>0</v>
      </c>
      <c r="V195" s="19">
        <v>0</v>
      </c>
      <c r="W195" s="20" t="s">
        <v>399</v>
      </c>
      <c r="X195" s="32"/>
      <c r="Y195" s="33"/>
      <c r="Z195"/>
    </row>
    <row r="196" spans="1:26" s="7" customFormat="1" ht="45" hidden="1" x14ac:dyDescent="0.25">
      <c r="A196" s="14" t="s">
        <v>104</v>
      </c>
      <c r="B196" s="15">
        <v>2522221040</v>
      </c>
      <c r="C196" s="16" t="s">
        <v>31</v>
      </c>
      <c r="D196" s="16" t="s">
        <v>32</v>
      </c>
      <c r="E196" s="28" t="s">
        <v>386</v>
      </c>
      <c r="F196" s="28" t="s">
        <v>406</v>
      </c>
      <c r="G196" s="16" t="str">
        <f>VLOOKUP(D196,'[2]DATOS PRESUP'!$A$15:$C$33,3)</f>
        <v>Administración  e impartición de los servicios educativos existentes de la Universidad Politécnica del Bicentenario</v>
      </c>
      <c r="H196" s="17">
        <v>1430</v>
      </c>
      <c r="I196" s="15" t="str">
        <f>VLOOKUP(H196,[2]partidas!$A$1:$B$274,2)</f>
        <v>Aportaciones al sistema para el retiro</v>
      </c>
      <c r="J196" s="18">
        <v>74118.64</v>
      </c>
      <c r="K196" s="18">
        <v>0</v>
      </c>
      <c r="L196" s="18">
        <v>0</v>
      </c>
      <c r="M196" s="19">
        <v>0</v>
      </c>
      <c r="N196" s="19">
        <v>0</v>
      </c>
      <c r="O196" s="19">
        <v>0</v>
      </c>
      <c r="P196" s="19">
        <v>0</v>
      </c>
      <c r="Q196" s="19">
        <v>0</v>
      </c>
      <c r="R196" s="19">
        <v>0</v>
      </c>
      <c r="S196" s="19">
        <v>18529.66</v>
      </c>
      <c r="T196" s="19">
        <v>18529.66</v>
      </c>
      <c r="U196" s="19">
        <v>18529.66</v>
      </c>
      <c r="V196" s="19">
        <v>18529.66</v>
      </c>
      <c r="W196" s="20" t="s">
        <v>399</v>
      </c>
      <c r="X196" s="32"/>
      <c r="Y196" s="33"/>
      <c r="Z196"/>
    </row>
    <row r="197" spans="1:26" s="7" customFormat="1" ht="45" hidden="1" x14ac:dyDescent="0.25">
      <c r="A197" s="14" t="s">
        <v>118</v>
      </c>
      <c r="B197" s="15">
        <v>1122010000</v>
      </c>
      <c r="C197" s="16" t="s">
        <v>31</v>
      </c>
      <c r="D197" s="16" t="s">
        <v>32</v>
      </c>
      <c r="E197" s="28" t="s">
        <v>386</v>
      </c>
      <c r="F197" s="28">
        <v>10</v>
      </c>
      <c r="G197" s="16" t="str">
        <f>VLOOKUP(D197,'[2]DATOS PRESUP'!$A$15:$C$33,3)</f>
        <v>Administración  e impartición de los servicios educativos existentes de la Universidad Politécnica del Bicentenario</v>
      </c>
      <c r="H197" s="17">
        <v>1430</v>
      </c>
      <c r="I197" s="15" t="str">
        <f>VLOOKUP(H197,[2]partidas!$A$1:$B$274,2)</f>
        <v>Aportaciones al sistema para el retiro</v>
      </c>
      <c r="J197" s="18">
        <v>71414.48</v>
      </c>
      <c r="K197" s="18">
        <v>8926.81</v>
      </c>
      <c r="L197" s="18">
        <v>8926.81</v>
      </c>
      <c r="M197" s="19">
        <v>8926.81</v>
      </c>
      <c r="N197" s="19">
        <v>8926.81</v>
      </c>
      <c r="O197" s="19">
        <v>8926.81</v>
      </c>
      <c r="P197" s="19">
        <v>8926.81</v>
      </c>
      <c r="Q197" s="19">
        <v>8926.81</v>
      </c>
      <c r="R197" s="19">
        <v>8926.81</v>
      </c>
      <c r="S197" s="19">
        <v>0</v>
      </c>
      <c r="T197" s="19">
        <v>0</v>
      </c>
      <c r="U197" s="19">
        <v>0</v>
      </c>
      <c r="V197" s="19">
        <v>0</v>
      </c>
      <c r="W197" s="20" t="s">
        <v>399</v>
      </c>
      <c r="X197" s="32"/>
      <c r="Y197" s="33"/>
      <c r="Z197"/>
    </row>
    <row r="198" spans="1:26" s="7" customFormat="1" ht="45" hidden="1" x14ac:dyDescent="0.25">
      <c r="A198" s="14" t="s">
        <v>118</v>
      </c>
      <c r="B198" s="15">
        <v>2522221040</v>
      </c>
      <c r="C198" s="16" t="s">
        <v>31</v>
      </c>
      <c r="D198" s="16" t="s">
        <v>32</v>
      </c>
      <c r="E198" s="28" t="s">
        <v>386</v>
      </c>
      <c r="F198" s="28">
        <v>10</v>
      </c>
      <c r="G198" s="16" t="str">
        <f>VLOOKUP(D198,'[2]DATOS PRESUP'!$A$15:$C$33,3)</f>
        <v>Administración  e impartición de los servicios educativos existentes de la Universidad Politécnica del Bicentenario</v>
      </c>
      <c r="H198" s="17">
        <v>1430</v>
      </c>
      <c r="I198" s="15" t="str">
        <f>VLOOKUP(H198,[2]partidas!$A$1:$B$274,2)</f>
        <v>Aportaciones al sistema para el retiro</v>
      </c>
      <c r="J198" s="18">
        <v>35707.24</v>
      </c>
      <c r="K198" s="18">
        <v>0</v>
      </c>
      <c r="L198" s="18">
        <v>0</v>
      </c>
      <c r="M198" s="19">
        <v>0</v>
      </c>
      <c r="N198" s="19">
        <v>0</v>
      </c>
      <c r="O198" s="19">
        <v>0</v>
      </c>
      <c r="P198" s="19">
        <v>0</v>
      </c>
      <c r="Q198" s="19">
        <v>0</v>
      </c>
      <c r="R198" s="19">
        <v>0</v>
      </c>
      <c r="S198" s="19">
        <v>8926.81</v>
      </c>
      <c r="T198" s="19">
        <v>8926.81</v>
      </c>
      <c r="U198" s="19">
        <v>8926.81</v>
      </c>
      <c r="V198" s="19">
        <v>8926.81</v>
      </c>
      <c r="W198" s="20" t="s">
        <v>399</v>
      </c>
      <c r="X198" s="32"/>
      <c r="Y198" s="33"/>
      <c r="Z198"/>
    </row>
    <row r="199" spans="1:26" s="7" customFormat="1" ht="45" hidden="1" x14ac:dyDescent="0.25">
      <c r="A199" s="14" t="s">
        <v>110</v>
      </c>
      <c r="B199" s="15">
        <v>1122010000</v>
      </c>
      <c r="C199" s="16" t="s">
        <v>31</v>
      </c>
      <c r="D199" s="16" t="s">
        <v>32</v>
      </c>
      <c r="E199" s="28" t="s">
        <v>386</v>
      </c>
      <c r="F199" s="28">
        <v>11</v>
      </c>
      <c r="G199" s="16" t="str">
        <f>VLOOKUP(D199,'[2]DATOS PRESUP'!$A$15:$C$33,3)</f>
        <v>Administración  e impartición de los servicios educativos existentes de la Universidad Politécnica del Bicentenario</v>
      </c>
      <c r="H199" s="17">
        <v>1430</v>
      </c>
      <c r="I199" s="15" t="str">
        <f>VLOOKUP(H199,[2]partidas!$A$1:$B$274,2)</f>
        <v>Aportaciones al sistema para el retiro</v>
      </c>
      <c r="J199" s="18">
        <v>35128.400000000001</v>
      </c>
      <c r="K199" s="18">
        <v>4391.05</v>
      </c>
      <c r="L199" s="18">
        <v>4391.05</v>
      </c>
      <c r="M199" s="19">
        <v>4391.05</v>
      </c>
      <c r="N199" s="19">
        <v>4391.05</v>
      </c>
      <c r="O199" s="19">
        <v>4391.05</v>
      </c>
      <c r="P199" s="19">
        <v>4391.05</v>
      </c>
      <c r="Q199" s="19">
        <v>4391.05</v>
      </c>
      <c r="R199" s="19">
        <v>4391.05</v>
      </c>
      <c r="S199" s="19">
        <v>0</v>
      </c>
      <c r="T199" s="19">
        <v>0</v>
      </c>
      <c r="U199" s="19">
        <v>0</v>
      </c>
      <c r="V199" s="19">
        <v>0</v>
      </c>
      <c r="W199" s="20" t="s">
        <v>399</v>
      </c>
      <c r="X199" s="32"/>
      <c r="Y199" s="33"/>
      <c r="Z199"/>
    </row>
    <row r="200" spans="1:26" s="7" customFormat="1" ht="45" hidden="1" x14ac:dyDescent="0.25">
      <c r="A200" s="14" t="s">
        <v>110</v>
      </c>
      <c r="B200" s="15">
        <v>2522221040</v>
      </c>
      <c r="C200" s="16" t="s">
        <v>31</v>
      </c>
      <c r="D200" s="16" t="s">
        <v>32</v>
      </c>
      <c r="E200" s="28" t="s">
        <v>386</v>
      </c>
      <c r="F200" s="28">
        <v>11</v>
      </c>
      <c r="G200" s="16" t="str">
        <f>VLOOKUP(D200,'[2]DATOS PRESUP'!$A$15:$C$33,3)</f>
        <v>Administración  e impartición de los servicios educativos existentes de la Universidad Politécnica del Bicentenario</v>
      </c>
      <c r="H200" s="17">
        <v>1430</v>
      </c>
      <c r="I200" s="15" t="str">
        <f>VLOOKUP(H200,[2]partidas!$A$1:$B$274,2)</f>
        <v>Aportaciones al sistema para el retiro</v>
      </c>
      <c r="J200" s="18">
        <v>17564.2</v>
      </c>
      <c r="K200" s="18">
        <v>0</v>
      </c>
      <c r="L200" s="18">
        <v>0</v>
      </c>
      <c r="M200" s="19">
        <v>0</v>
      </c>
      <c r="N200" s="19">
        <v>0</v>
      </c>
      <c r="O200" s="19">
        <v>0</v>
      </c>
      <c r="P200" s="19">
        <v>0</v>
      </c>
      <c r="Q200" s="19">
        <v>0</v>
      </c>
      <c r="R200" s="19">
        <v>0</v>
      </c>
      <c r="S200" s="19">
        <v>4391.05</v>
      </c>
      <c r="T200" s="19">
        <v>4391.05</v>
      </c>
      <c r="U200" s="19">
        <v>4391.05</v>
      </c>
      <c r="V200" s="19">
        <v>4391.05</v>
      </c>
      <c r="W200" s="20" t="s">
        <v>399</v>
      </c>
      <c r="X200" s="32"/>
      <c r="Y200" s="33"/>
      <c r="Z200"/>
    </row>
    <row r="201" spans="1:26" s="7" customFormat="1" ht="45" hidden="1" x14ac:dyDescent="0.25">
      <c r="A201" s="14" t="s">
        <v>120</v>
      </c>
      <c r="B201" s="15">
        <v>1122010000</v>
      </c>
      <c r="C201" s="16" t="s">
        <v>31</v>
      </c>
      <c r="D201" s="16" t="s">
        <v>32</v>
      </c>
      <c r="E201" s="28" t="s">
        <v>386</v>
      </c>
      <c r="F201" s="28">
        <v>12</v>
      </c>
      <c r="G201" s="16" t="str">
        <f>VLOOKUP(D201,'[2]DATOS PRESUP'!$A$15:$C$33,3)</f>
        <v>Administración  e impartición de los servicios educativos existentes de la Universidad Politécnica del Bicentenario</v>
      </c>
      <c r="H201" s="17">
        <v>1430</v>
      </c>
      <c r="I201" s="15" t="str">
        <f>VLOOKUP(H201,[2]partidas!$A$1:$B$274,2)</f>
        <v>Aportaciones al sistema para el retiro</v>
      </c>
      <c r="J201" s="18">
        <v>97443.920000000013</v>
      </c>
      <c r="K201" s="18">
        <v>12180.49</v>
      </c>
      <c r="L201" s="18">
        <v>12180.49</v>
      </c>
      <c r="M201" s="19">
        <v>12180.49</v>
      </c>
      <c r="N201" s="19">
        <v>12180.49</v>
      </c>
      <c r="O201" s="19">
        <v>12180.49</v>
      </c>
      <c r="P201" s="19">
        <v>12180.49</v>
      </c>
      <c r="Q201" s="19">
        <v>12180.49</v>
      </c>
      <c r="R201" s="19">
        <v>12180.49</v>
      </c>
      <c r="S201" s="19">
        <v>0</v>
      </c>
      <c r="T201" s="19">
        <v>0</v>
      </c>
      <c r="U201" s="19">
        <v>0</v>
      </c>
      <c r="V201" s="19">
        <v>0</v>
      </c>
      <c r="W201" s="20" t="s">
        <v>399</v>
      </c>
      <c r="X201" s="32"/>
      <c r="Y201" s="33"/>
      <c r="Z201"/>
    </row>
    <row r="202" spans="1:26" s="7" customFormat="1" ht="45" hidden="1" x14ac:dyDescent="0.25">
      <c r="A202" s="14" t="s">
        <v>120</v>
      </c>
      <c r="B202" s="15">
        <v>2522221040</v>
      </c>
      <c r="C202" s="16" t="s">
        <v>31</v>
      </c>
      <c r="D202" s="16" t="s">
        <v>32</v>
      </c>
      <c r="E202" s="28" t="s">
        <v>386</v>
      </c>
      <c r="F202" s="28">
        <v>12</v>
      </c>
      <c r="G202" s="16" t="str">
        <f>VLOOKUP(D202,'[2]DATOS PRESUP'!$A$15:$C$33,3)</f>
        <v>Administración  e impartición de los servicios educativos existentes de la Universidad Politécnica del Bicentenario</v>
      </c>
      <c r="H202" s="17">
        <v>1430</v>
      </c>
      <c r="I202" s="15" t="str">
        <f>VLOOKUP(H202,[2]partidas!$A$1:$B$274,2)</f>
        <v>Aportaciones al sistema para el retiro</v>
      </c>
      <c r="J202" s="18">
        <v>48721.96</v>
      </c>
      <c r="K202" s="18">
        <v>0</v>
      </c>
      <c r="L202" s="18">
        <v>0</v>
      </c>
      <c r="M202" s="19">
        <v>0</v>
      </c>
      <c r="N202" s="19">
        <v>0</v>
      </c>
      <c r="O202" s="19">
        <v>0</v>
      </c>
      <c r="P202" s="19">
        <v>0</v>
      </c>
      <c r="Q202" s="19">
        <v>0</v>
      </c>
      <c r="R202" s="19">
        <v>0</v>
      </c>
      <c r="S202" s="19">
        <v>12180.49</v>
      </c>
      <c r="T202" s="19">
        <v>12180.49</v>
      </c>
      <c r="U202" s="19">
        <v>12180.49</v>
      </c>
      <c r="V202" s="19">
        <v>12180.49</v>
      </c>
      <c r="W202" s="20" t="s">
        <v>399</v>
      </c>
      <c r="X202" s="32"/>
      <c r="Y202" s="33"/>
      <c r="Z202"/>
    </row>
    <row r="203" spans="1:26" s="7" customFormat="1" ht="45" hidden="1" x14ac:dyDescent="0.25">
      <c r="A203" s="14" t="s">
        <v>187</v>
      </c>
      <c r="B203" s="15">
        <v>1122010000</v>
      </c>
      <c r="C203" s="16" t="s">
        <v>31</v>
      </c>
      <c r="D203" s="16" t="s">
        <v>32</v>
      </c>
      <c r="E203" s="28" t="s">
        <v>386</v>
      </c>
      <c r="F203" s="28">
        <v>13</v>
      </c>
      <c r="G203" s="16" t="str">
        <f>VLOOKUP(D203,'[2]DATOS PRESUP'!$A$15:$C$33,3)</f>
        <v>Administración  e impartición de los servicios educativos existentes de la Universidad Politécnica del Bicentenario</v>
      </c>
      <c r="H203" s="17">
        <v>1430</v>
      </c>
      <c r="I203" s="15" t="str">
        <f>VLOOKUP(H203,[2]partidas!$A$1:$B$274,2)</f>
        <v>Aportaciones al sistema para el retiro</v>
      </c>
      <c r="J203" s="18">
        <v>109193.12</v>
      </c>
      <c r="K203" s="18">
        <v>13649.14</v>
      </c>
      <c r="L203" s="18">
        <v>13649.14</v>
      </c>
      <c r="M203" s="19">
        <v>13649.14</v>
      </c>
      <c r="N203" s="19">
        <v>13649.14</v>
      </c>
      <c r="O203" s="19">
        <v>13649.14</v>
      </c>
      <c r="P203" s="19">
        <v>13649.14</v>
      </c>
      <c r="Q203" s="19">
        <v>13649.14</v>
      </c>
      <c r="R203" s="19">
        <v>13649.14</v>
      </c>
      <c r="S203" s="19">
        <v>0</v>
      </c>
      <c r="T203" s="19">
        <v>0</v>
      </c>
      <c r="U203" s="19">
        <v>0</v>
      </c>
      <c r="V203" s="19">
        <v>0</v>
      </c>
      <c r="W203" s="20" t="s">
        <v>399</v>
      </c>
      <c r="X203" s="32"/>
      <c r="Y203" s="33"/>
      <c r="Z203"/>
    </row>
    <row r="204" spans="1:26" s="7" customFormat="1" ht="45" hidden="1" x14ac:dyDescent="0.25">
      <c r="A204" s="14" t="s">
        <v>187</v>
      </c>
      <c r="B204" s="15">
        <v>2522221040</v>
      </c>
      <c r="C204" s="16" t="s">
        <v>31</v>
      </c>
      <c r="D204" s="16" t="s">
        <v>32</v>
      </c>
      <c r="E204" s="28" t="s">
        <v>386</v>
      </c>
      <c r="F204" s="28">
        <v>13</v>
      </c>
      <c r="G204" s="16" t="str">
        <f>VLOOKUP(D204,'[2]DATOS PRESUP'!$A$15:$C$33,3)</f>
        <v>Administración  e impartición de los servicios educativos existentes de la Universidad Politécnica del Bicentenario</v>
      </c>
      <c r="H204" s="17">
        <v>1430</v>
      </c>
      <c r="I204" s="15" t="str">
        <f>VLOOKUP(H204,[2]partidas!$A$1:$B$274,2)</f>
        <v>Aportaciones al sistema para el retiro</v>
      </c>
      <c r="J204" s="18">
        <v>54596.56</v>
      </c>
      <c r="K204" s="18">
        <v>0</v>
      </c>
      <c r="L204" s="18">
        <v>0</v>
      </c>
      <c r="M204" s="19">
        <v>0</v>
      </c>
      <c r="N204" s="19">
        <v>0</v>
      </c>
      <c r="O204" s="19">
        <v>0</v>
      </c>
      <c r="P204" s="19">
        <v>0</v>
      </c>
      <c r="Q204" s="19">
        <v>0</v>
      </c>
      <c r="R204" s="19">
        <v>0</v>
      </c>
      <c r="S204" s="19">
        <v>13649.14</v>
      </c>
      <c r="T204" s="19">
        <v>13649.14</v>
      </c>
      <c r="U204" s="19">
        <v>13649.14</v>
      </c>
      <c r="V204" s="19">
        <v>13649.14</v>
      </c>
      <c r="W204" s="20" t="s">
        <v>399</v>
      </c>
      <c r="X204" s="32"/>
      <c r="Y204" s="33"/>
      <c r="Z204"/>
    </row>
    <row r="205" spans="1:26" s="7" customFormat="1" ht="45" hidden="1" x14ac:dyDescent="0.25">
      <c r="A205" s="14" t="s">
        <v>398</v>
      </c>
      <c r="B205" s="15">
        <v>1122010000</v>
      </c>
      <c r="C205" s="16" t="s">
        <v>31</v>
      </c>
      <c r="D205" s="16" t="s">
        <v>34</v>
      </c>
      <c r="E205" s="28" t="s">
        <v>386</v>
      </c>
      <c r="F205" s="28">
        <v>8</v>
      </c>
      <c r="G205" s="16" t="str">
        <f>VLOOKUP(D205,'[2]DATOS PRESUP'!$A$15:$C$33,3)</f>
        <v>Aplicación de planes de trabajo de atención a la deserción y reprobación en los alumnos de la Universidad Politécnica del Bicentenario</v>
      </c>
      <c r="H205" s="17">
        <v>1430</v>
      </c>
      <c r="I205" s="15" t="str">
        <f>VLOOKUP(H205,[2]partidas!$A$1:$B$274,2)</f>
        <v>Aportaciones al sistema para el retiro</v>
      </c>
      <c r="J205" s="18">
        <v>19698.320000000003</v>
      </c>
      <c r="K205" s="18">
        <v>2462.29</v>
      </c>
      <c r="L205" s="18">
        <v>2462.29</v>
      </c>
      <c r="M205" s="19">
        <v>2462.29</v>
      </c>
      <c r="N205" s="19">
        <v>2462.29</v>
      </c>
      <c r="O205" s="19">
        <v>2462.29</v>
      </c>
      <c r="P205" s="19">
        <v>2462.29</v>
      </c>
      <c r="Q205" s="19">
        <v>2462.29</v>
      </c>
      <c r="R205" s="19">
        <v>2462.29</v>
      </c>
      <c r="S205" s="19">
        <v>0</v>
      </c>
      <c r="T205" s="19">
        <v>0</v>
      </c>
      <c r="U205" s="19">
        <v>0</v>
      </c>
      <c r="V205" s="19">
        <v>0</v>
      </c>
      <c r="W205" s="20" t="s">
        <v>399</v>
      </c>
      <c r="X205" s="32"/>
      <c r="Y205" s="33"/>
      <c r="Z205"/>
    </row>
    <row r="206" spans="1:26" s="7" customFormat="1" ht="45" hidden="1" x14ac:dyDescent="0.25">
      <c r="A206" s="14" t="s">
        <v>398</v>
      </c>
      <c r="B206" s="15">
        <v>2522221040</v>
      </c>
      <c r="C206" s="16" t="s">
        <v>31</v>
      </c>
      <c r="D206" s="16" t="s">
        <v>34</v>
      </c>
      <c r="E206" s="28" t="s">
        <v>386</v>
      </c>
      <c r="F206" s="28">
        <v>8</v>
      </c>
      <c r="G206" s="16" t="str">
        <f>VLOOKUP(D206,'[2]DATOS PRESUP'!$A$15:$C$33,3)</f>
        <v>Aplicación de planes de trabajo de atención a la deserción y reprobación en los alumnos de la Universidad Politécnica del Bicentenario</v>
      </c>
      <c r="H206" s="17">
        <v>1430</v>
      </c>
      <c r="I206" s="15" t="str">
        <f>VLOOKUP(H206,[2]partidas!$A$1:$B$274,2)</f>
        <v>Aportaciones al sistema para el retiro</v>
      </c>
      <c r="J206" s="18">
        <v>9849.16</v>
      </c>
      <c r="K206" s="18">
        <v>0</v>
      </c>
      <c r="L206" s="18">
        <v>0</v>
      </c>
      <c r="M206" s="19">
        <v>0</v>
      </c>
      <c r="N206" s="19">
        <v>0</v>
      </c>
      <c r="O206" s="19">
        <v>0</v>
      </c>
      <c r="P206" s="19">
        <v>0</v>
      </c>
      <c r="Q206" s="19">
        <v>0</v>
      </c>
      <c r="R206" s="19">
        <v>0</v>
      </c>
      <c r="S206" s="19">
        <v>2462.29</v>
      </c>
      <c r="T206" s="19">
        <v>2462.29</v>
      </c>
      <c r="U206" s="19">
        <v>2462.29</v>
      </c>
      <c r="V206" s="19">
        <v>2462.29</v>
      </c>
      <c r="W206" s="20" t="s">
        <v>399</v>
      </c>
      <c r="X206" s="32"/>
      <c r="Y206" s="33"/>
      <c r="Z206"/>
    </row>
    <row r="207" spans="1:26" s="7" customFormat="1" ht="45" hidden="1" x14ac:dyDescent="0.25">
      <c r="A207" s="14" t="s">
        <v>81</v>
      </c>
      <c r="B207" s="15">
        <v>1122010000</v>
      </c>
      <c r="C207" s="16" t="s">
        <v>31</v>
      </c>
      <c r="D207" s="16" t="s">
        <v>36</v>
      </c>
      <c r="E207" s="28" t="s">
        <v>386</v>
      </c>
      <c r="F207" s="28">
        <v>7</v>
      </c>
      <c r="G207" s="16" t="str">
        <f>VLOOKUP(D207,'[2]DATOS PRESUP'!$A$15:$C$33,3)</f>
        <v>Apoyos para la profesionalización del personal de la Universidad Politécnica del Bicentenario</v>
      </c>
      <c r="H207" s="17">
        <v>1430</v>
      </c>
      <c r="I207" s="15" t="str">
        <f>VLOOKUP(H207,[2]partidas!$A$1:$B$274,2)</f>
        <v>Aportaciones al sistema para el retiro</v>
      </c>
      <c r="J207" s="18">
        <v>19698.320000000003</v>
      </c>
      <c r="K207" s="18">
        <v>2462.29</v>
      </c>
      <c r="L207" s="18">
        <v>2462.29</v>
      </c>
      <c r="M207" s="19">
        <v>2462.29</v>
      </c>
      <c r="N207" s="19">
        <v>2462.29</v>
      </c>
      <c r="O207" s="19">
        <v>2462.29</v>
      </c>
      <c r="P207" s="19">
        <v>2462.29</v>
      </c>
      <c r="Q207" s="19">
        <v>2462.29</v>
      </c>
      <c r="R207" s="19">
        <v>2462.29</v>
      </c>
      <c r="S207" s="19">
        <v>0</v>
      </c>
      <c r="T207" s="19">
        <v>0</v>
      </c>
      <c r="U207" s="19">
        <v>0</v>
      </c>
      <c r="V207" s="19">
        <v>0</v>
      </c>
      <c r="W207" s="20" t="s">
        <v>399</v>
      </c>
      <c r="X207" s="32"/>
      <c r="Y207" s="33"/>
      <c r="Z207"/>
    </row>
    <row r="208" spans="1:26" s="7" customFormat="1" ht="45" hidden="1" x14ac:dyDescent="0.25">
      <c r="A208" s="14" t="s">
        <v>81</v>
      </c>
      <c r="B208" s="15">
        <v>2522221040</v>
      </c>
      <c r="C208" s="16" t="s">
        <v>31</v>
      </c>
      <c r="D208" s="16" t="s">
        <v>36</v>
      </c>
      <c r="E208" s="28" t="s">
        <v>386</v>
      </c>
      <c r="F208" s="28">
        <v>7</v>
      </c>
      <c r="G208" s="16" t="str">
        <f>VLOOKUP(D208,'[2]DATOS PRESUP'!$A$15:$C$33,3)</f>
        <v>Apoyos para la profesionalización del personal de la Universidad Politécnica del Bicentenario</v>
      </c>
      <c r="H208" s="17">
        <v>1430</v>
      </c>
      <c r="I208" s="15" t="str">
        <f>VLOOKUP(H208,[2]partidas!$A$1:$B$274,2)</f>
        <v>Aportaciones al sistema para el retiro</v>
      </c>
      <c r="J208" s="18">
        <v>9849.16</v>
      </c>
      <c r="K208" s="18">
        <v>0</v>
      </c>
      <c r="L208" s="18">
        <v>0</v>
      </c>
      <c r="M208" s="19">
        <v>0</v>
      </c>
      <c r="N208" s="19">
        <v>0</v>
      </c>
      <c r="O208" s="19">
        <v>0</v>
      </c>
      <c r="P208" s="19">
        <v>0</v>
      </c>
      <c r="Q208" s="19">
        <v>0</v>
      </c>
      <c r="R208" s="19">
        <v>0</v>
      </c>
      <c r="S208" s="19">
        <v>2462.29</v>
      </c>
      <c r="T208" s="19">
        <v>2462.29</v>
      </c>
      <c r="U208" s="19">
        <v>2462.29</v>
      </c>
      <c r="V208" s="19">
        <v>2462.29</v>
      </c>
      <c r="W208" s="20" t="s">
        <v>399</v>
      </c>
      <c r="X208" s="32"/>
      <c r="Y208" s="33"/>
      <c r="Z208"/>
    </row>
    <row r="209" spans="1:26" s="7" customFormat="1" ht="45" hidden="1" x14ac:dyDescent="0.25">
      <c r="A209" s="14" t="s">
        <v>350</v>
      </c>
      <c r="B209" s="15">
        <v>1122010000</v>
      </c>
      <c r="C209" s="16" t="s">
        <v>31</v>
      </c>
      <c r="D209" s="16" t="s">
        <v>38</v>
      </c>
      <c r="E209" s="28" t="s">
        <v>387</v>
      </c>
      <c r="F209" s="28">
        <v>2</v>
      </c>
      <c r="G209" s="16" t="str">
        <f>VLOOKUP(D209,'[2]DATOS PRESUP'!$A$15:$C$33,3)</f>
        <v>Capacitación y certificación de competencias profesionales de los alumnos de la Universidad Politécnica del Bicentenario</v>
      </c>
      <c r="H209" s="17">
        <v>1430</v>
      </c>
      <c r="I209" s="15" t="str">
        <f>VLOOKUP(H209,[2]partidas!$A$1:$B$274,2)</f>
        <v>Aportaciones al sistema para el retiro</v>
      </c>
      <c r="J209" s="18">
        <v>13014.72</v>
      </c>
      <c r="K209" s="18">
        <v>1626.84</v>
      </c>
      <c r="L209" s="18">
        <v>1626.84</v>
      </c>
      <c r="M209" s="19">
        <v>1626.84</v>
      </c>
      <c r="N209" s="19">
        <v>1626.84</v>
      </c>
      <c r="O209" s="19">
        <v>1626.84</v>
      </c>
      <c r="P209" s="19">
        <v>1626.84</v>
      </c>
      <c r="Q209" s="19">
        <v>1626.84</v>
      </c>
      <c r="R209" s="19">
        <v>1626.84</v>
      </c>
      <c r="S209" s="19">
        <v>0</v>
      </c>
      <c r="T209" s="19">
        <v>0</v>
      </c>
      <c r="U209" s="19">
        <v>0</v>
      </c>
      <c r="V209" s="19">
        <v>0</v>
      </c>
      <c r="W209" s="20" t="s">
        <v>399</v>
      </c>
      <c r="X209" s="32"/>
      <c r="Y209" s="33"/>
      <c r="Z209"/>
    </row>
    <row r="210" spans="1:26" s="7" customFormat="1" ht="45" hidden="1" x14ac:dyDescent="0.25">
      <c r="A210" s="14" t="s">
        <v>350</v>
      </c>
      <c r="B210" s="15">
        <v>2522221040</v>
      </c>
      <c r="C210" s="16" t="s">
        <v>31</v>
      </c>
      <c r="D210" s="16" t="s">
        <v>38</v>
      </c>
      <c r="E210" s="28" t="s">
        <v>387</v>
      </c>
      <c r="F210" s="28">
        <v>2</v>
      </c>
      <c r="G210" s="16" t="str">
        <f>VLOOKUP(D210,'[2]DATOS PRESUP'!$A$15:$C$33,3)</f>
        <v>Capacitación y certificación de competencias profesionales de los alumnos de la Universidad Politécnica del Bicentenario</v>
      </c>
      <c r="H210" s="17">
        <v>1430</v>
      </c>
      <c r="I210" s="15" t="str">
        <f>VLOOKUP(H210,[2]partidas!$A$1:$B$274,2)</f>
        <v>Aportaciones al sistema para el retiro</v>
      </c>
      <c r="J210" s="18">
        <v>6507.36</v>
      </c>
      <c r="K210" s="18">
        <v>0</v>
      </c>
      <c r="L210" s="18">
        <v>0</v>
      </c>
      <c r="M210" s="19">
        <v>0</v>
      </c>
      <c r="N210" s="19">
        <v>0</v>
      </c>
      <c r="O210" s="19">
        <v>0</v>
      </c>
      <c r="P210" s="19">
        <v>0</v>
      </c>
      <c r="Q210" s="19">
        <v>0</v>
      </c>
      <c r="R210" s="19">
        <v>0</v>
      </c>
      <c r="S210" s="19">
        <v>1626.84</v>
      </c>
      <c r="T210" s="19">
        <v>1626.84</v>
      </c>
      <c r="U210" s="19">
        <v>1626.84</v>
      </c>
      <c r="V210" s="19">
        <v>1626.84</v>
      </c>
      <c r="W210" s="20" t="s">
        <v>399</v>
      </c>
      <c r="X210" s="32"/>
      <c r="Y210" s="33"/>
      <c r="Z210"/>
    </row>
    <row r="211" spans="1:26" s="7" customFormat="1" ht="45" hidden="1" x14ac:dyDescent="0.25">
      <c r="A211" s="14" t="s">
        <v>69</v>
      </c>
      <c r="B211" s="15">
        <v>1122010000</v>
      </c>
      <c r="C211" s="16" t="s">
        <v>31</v>
      </c>
      <c r="D211" s="16" t="s">
        <v>40</v>
      </c>
      <c r="E211" s="28" t="s">
        <v>386</v>
      </c>
      <c r="F211" s="28">
        <v>6</v>
      </c>
      <c r="G211" s="16" t="str">
        <f>VLOOKUP(D211,'[2]DATOS PRESUP'!$A$15:$C$33,3)</f>
        <v>Formación integral de las alumnos de la Universidad Politécnica del  Bicentenario</v>
      </c>
      <c r="H211" s="17">
        <v>1430</v>
      </c>
      <c r="I211" s="15" t="str">
        <f>VLOOKUP(H211,[2]partidas!$A$1:$B$274,2)</f>
        <v>Aportaciones al sistema para el retiro</v>
      </c>
      <c r="J211" s="18">
        <v>22113.679999999997</v>
      </c>
      <c r="K211" s="18">
        <v>2764.21</v>
      </c>
      <c r="L211" s="18">
        <v>2764.21</v>
      </c>
      <c r="M211" s="19">
        <v>2764.21</v>
      </c>
      <c r="N211" s="19">
        <v>2764.21</v>
      </c>
      <c r="O211" s="19">
        <v>2764.21</v>
      </c>
      <c r="P211" s="19">
        <v>2764.21</v>
      </c>
      <c r="Q211" s="19">
        <v>2764.21</v>
      </c>
      <c r="R211" s="19">
        <v>2764.21</v>
      </c>
      <c r="S211" s="19">
        <v>0</v>
      </c>
      <c r="T211" s="19">
        <v>0</v>
      </c>
      <c r="U211" s="19">
        <v>0</v>
      </c>
      <c r="V211" s="19">
        <v>0</v>
      </c>
      <c r="W211" s="20" t="s">
        <v>399</v>
      </c>
      <c r="X211" s="32"/>
      <c r="Y211" s="33"/>
      <c r="Z211"/>
    </row>
    <row r="212" spans="1:26" s="7" customFormat="1" ht="45" hidden="1" x14ac:dyDescent="0.25">
      <c r="A212" s="14" t="s">
        <v>69</v>
      </c>
      <c r="B212" s="15">
        <v>2522221040</v>
      </c>
      <c r="C212" s="16" t="s">
        <v>31</v>
      </c>
      <c r="D212" s="16" t="s">
        <v>40</v>
      </c>
      <c r="E212" s="28" t="s">
        <v>386</v>
      </c>
      <c r="F212" s="28">
        <v>6</v>
      </c>
      <c r="G212" s="16" t="str">
        <f>VLOOKUP(D212,'[2]DATOS PRESUP'!$A$15:$C$33,3)</f>
        <v>Formación integral de las alumnos de la Universidad Politécnica del  Bicentenario</v>
      </c>
      <c r="H212" s="17">
        <v>1430</v>
      </c>
      <c r="I212" s="15" t="str">
        <f>VLOOKUP(H212,[2]partidas!$A$1:$B$274,2)</f>
        <v>Aportaciones al sistema para el retiro</v>
      </c>
      <c r="J212" s="18">
        <v>11056.84</v>
      </c>
      <c r="K212" s="18">
        <v>0</v>
      </c>
      <c r="L212" s="18">
        <v>0</v>
      </c>
      <c r="M212" s="19">
        <v>0</v>
      </c>
      <c r="N212" s="19">
        <v>0</v>
      </c>
      <c r="O212" s="19">
        <v>0</v>
      </c>
      <c r="P212" s="19">
        <v>0</v>
      </c>
      <c r="Q212" s="19">
        <v>0</v>
      </c>
      <c r="R212" s="19">
        <v>0</v>
      </c>
      <c r="S212" s="19">
        <v>2764.21</v>
      </c>
      <c r="T212" s="19">
        <v>2764.21</v>
      </c>
      <c r="U212" s="19">
        <v>2764.21</v>
      </c>
      <c r="V212" s="19">
        <v>2764.21</v>
      </c>
      <c r="W212" s="20" t="s">
        <v>399</v>
      </c>
      <c r="X212" s="32"/>
      <c r="Y212" s="33"/>
      <c r="Z212"/>
    </row>
    <row r="213" spans="1:26" s="7" customFormat="1" ht="45" hidden="1" x14ac:dyDescent="0.25">
      <c r="A213" s="14" t="s">
        <v>398</v>
      </c>
      <c r="B213" s="15">
        <v>1122010000</v>
      </c>
      <c r="C213" s="16" t="s">
        <v>31</v>
      </c>
      <c r="D213" s="16" t="s">
        <v>40</v>
      </c>
      <c r="E213" s="28" t="s">
        <v>386</v>
      </c>
      <c r="F213" s="28">
        <v>8</v>
      </c>
      <c r="G213" s="16" t="str">
        <f>VLOOKUP(D213,'[2]DATOS PRESUP'!$A$15:$C$33,3)</f>
        <v>Formación integral de las alumnos de la Universidad Politécnica del  Bicentenario</v>
      </c>
      <c r="H213" s="17">
        <v>1430</v>
      </c>
      <c r="I213" s="15" t="str">
        <f>VLOOKUP(H213,[2]partidas!$A$1:$B$274,2)</f>
        <v>Aportaciones al sistema para el retiro</v>
      </c>
      <c r="J213" s="18">
        <v>26029.439999999999</v>
      </c>
      <c r="K213" s="18">
        <v>3253.68</v>
      </c>
      <c r="L213" s="18">
        <v>3253.68</v>
      </c>
      <c r="M213" s="19">
        <v>3253.68</v>
      </c>
      <c r="N213" s="19">
        <v>3253.68</v>
      </c>
      <c r="O213" s="19">
        <v>3253.68</v>
      </c>
      <c r="P213" s="19">
        <v>3253.68</v>
      </c>
      <c r="Q213" s="19">
        <v>3253.68</v>
      </c>
      <c r="R213" s="19">
        <v>3253.68</v>
      </c>
      <c r="S213" s="19">
        <v>0</v>
      </c>
      <c r="T213" s="19">
        <v>0</v>
      </c>
      <c r="U213" s="19">
        <v>0</v>
      </c>
      <c r="V213" s="19">
        <v>0</v>
      </c>
      <c r="W213" s="20" t="s">
        <v>399</v>
      </c>
      <c r="X213" s="32"/>
      <c r="Y213" s="33"/>
      <c r="Z213"/>
    </row>
    <row r="214" spans="1:26" s="7" customFormat="1" ht="45" hidden="1" x14ac:dyDescent="0.25">
      <c r="A214" s="14" t="s">
        <v>398</v>
      </c>
      <c r="B214" s="15">
        <v>2522221040</v>
      </c>
      <c r="C214" s="16" t="s">
        <v>31</v>
      </c>
      <c r="D214" s="16" t="s">
        <v>40</v>
      </c>
      <c r="E214" s="28" t="s">
        <v>386</v>
      </c>
      <c r="F214" s="28">
        <v>8</v>
      </c>
      <c r="G214" s="16" t="str">
        <f>VLOOKUP(D214,'[2]DATOS PRESUP'!$A$15:$C$33,3)</f>
        <v>Formación integral de las alumnos de la Universidad Politécnica del  Bicentenario</v>
      </c>
      <c r="H214" s="17">
        <v>1430</v>
      </c>
      <c r="I214" s="15" t="str">
        <f>VLOOKUP(H214,[2]partidas!$A$1:$B$274,2)</f>
        <v>Aportaciones al sistema para el retiro</v>
      </c>
      <c r="J214" s="18">
        <v>13014.72</v>
      </c>
      <c r="K214" s="18">
        <v>0</v>
      </c>
      <c r="L214" s="18">
        <v>0</v>
      </c>
      <c r="M214" s="19">
        <v>0</v>
      </c>
      <c r="N214" s="19">
        <v>0</v>
      </c>
      <c r="O214" s="19">
        <v>0</v>
      </c>
      <c r="P214" s="19">
        <v>0</v>
      </c>
      <c r="Q214" s="19">
        <v>0</v>
      </c>
      <c r="R214" s="19">
        <v>0</v>
      </c>
      <c r="S214" s="19">
        <v>3253.68</v>
      </c>
      <c r="T214" s="19">
        <v>3253.68</v>
      </c>
      <c r="U214" s="19">
        <v>3253.68</v>
      </c>
      <c r="V214" s="19">
        <v>3253.68</v>
      </c>
      <c r="W214" s="20" t="s">
        <v>399</v>
      </c>
      <c r="X214" s="32"/>
      <c r="Y214" s="33"/>
      <c r="Z214"/>
    </row>
    <row r="215" spans="1:26" s="7" customFormat="1" ht="45" hidden="1" x14ac:dyDescent="0.25">
      <c r="A215" s="14" t="s">
        <v>126</v>
      </c>
      <c r="B215" s="15">
        <v>1122010000</v>
      </c>
      <c r="C215" s="16" t="s">
        <v>23</v>
      </c>
      <c r="D215" s="16" t="s">
        <v>43</v>
      </c>
      <c r="E215" s="28" t="s">
        <v>388</v>
      </c>
      <c r="F215" s="28">
        <v>1</v>
      </c>
      <c r="G215" s="16" t="str">
        <f>VLOOKUP(D215,'[2]DATOS PRESUP'!$A$15:$C$33,3)</f>
        <v>Mantenimiento de la infraestructura de la Universidad Politécnica del Bicentenario</v>
      </c>
      <c r="H215" s="17">
        <v>1430</v>
      </c>
      <c r="I215" s="15" t="str">
        <f>VLOOKUP(H215,[2]partidas!$A$1:$B$274,2)</f>
        <v>Aportaciones al sistema para el retiro</v>
      </c>
      <c r="J215" s="18">
        <v>27212.16</v>
      </c>
      <c r="K215" s="18">
        <v>3401.52</v>
      </c>
      <c r="L215" s="18">
        <v>3401.52</v>
      </c>
      <c r="M215" s="19">
        <v>3401.52</v>
      </c>
      <c r="N215" s="19">
        <v>3401.52</v>
      </c>
      <c r="O215" s="19">
        <v>3401.52</v>
      </c>
      <c r="P215" s="19">
        <v>3401.52</v>
      </c>
      <c r="Q215" s="19">
        <v>3401.52</v>
      </c>
      <c r="R215" s="19">
        <v>3401.52</v>
      </c>
      <c r="S215" s="19">
        <v>0</v>
      </c>
      <c r="T215" s="19">
        <v>0</v>
      </c>
      <c r="U215" s="19">
        <v>0</v>
      </c>
      <c r="V215" s="19">
        <v>0</v>
      </c>
      <c r="W215" s="20" t="s">
        <v>399</v>
      </c>
      <c r="X215" s="32"/>
      <c r="Y215" s="33"/>
      <c r="Z215"/>
    </row>
    <row r="216" spans="1:26" s="7" customFormat="1" ht="45" hidden="1" x14ac:dyDescent="0.25">
      <c r="A216" s="14" t="s">
        <v>126</v>
      </c>
      <c r="B216" s="15">
        <v>2522221040</v>
      </c>
      <c r="C216" s="16" t="s">
        <v>23</v>
      </c>
      <c r="D216" s="16" t="s">
        <v>43</v>
      </c>
      <c r="E216" s="28" t="s">
        <v>388</v>
      </c>
      <c r="F216" s="28">
        <v>1</v>
      </c>
      <c r="G216" s="16" t="str">
        <f>VLOOKUP(D216,'[2]DATOS PRESUP'!$A$15:$C$33,3)</f>
        <v>Mantenimiento de la infraestructura de la Universidad Politécnica del Bicentenario</v>
      </c>
      <c r="H216" s="17">
        <v>1430</v>
      </c>
      <c r="I216" s="15" t="str">
        <f>VLOOKUP(H216,[2]partidas!$A$1:$B$274,2)</f>
        <v>Aportaciones al sistema para el retiro</v>
      </c>
      <c r="J216" s="18">
        <v>13606.08</v>
      </c>
      <c r="K216" s="18">
        <v>0</v>
      </c>
      <c r="L216" s="18">
        <v>0</v>
      </c>
      <c r="M216" s="19">
        <v>0</v>
      </c>
      <c r="N216" s="19">
        <v>0</v>
      </c>
      <c r="O216" s="19">
        <v>0</v>
      </c>
      <c r="P216" s="19">
        <v>0</v>
      </c>
      <c r="Q216" s="19">
        <v>0</v>
      </c>
      <c r="R216" s="19">
        <v>0</v>
      </c>
      <c r="S216" s="19">
        <v>3401.52</v>
      </c>
      <c r="T216" s="19">
        <v>3401.52</v>
      </c>
      <c r="U216" s="19">
        <v>3401.52</v>
      </c>
      <c r="V216" s="19">
        <v>3401.52</v>
      </c>
      <c r="W216" s="20" t="s">
        <v>399</v>
      </c>
      <c r="X216" s="32"/>
      <c r="Y216" s="33"/>
      <c r="Z216"/>
    </row>
    <row r="217" spans="1:26" s="7" customFormat="1" ht="45" hidden="1" x14ac:dyDescent="0.25">
      <c r="A217" s="14" t="s">
        <v>350</v>
      </c>
      <c r="B217" s="15">
        <v>1122010000</v>
      </c>
      <c r="C217" s="16" t="s">
        <v>26</v>
      </c>
      <c r="D217" s="16" t="s">
        <v>47</v>
      </c>
      <c r="E217" s="28" t="s">
        <v>387</v>
      </c>
      <c r="F217" s="28">
        <v>2</v>
      </c>
      <c r="G217" s="16" t="str">
        <f>VLOOKUP(D217,'[2]DATOS PRESUP'!$A$15:$C$33,3)</f>
        <v>Operación de servicios de vinculación de la Universidad Politécnica del Bicentenario con el entorno</v>
      </c>
      <c r="H217" s="17">
        <v>1430</v>
      </c>
      <c r="I217" s="15" t="str">
        <f>VLOOKUP(H217,[2]partidas!$A$1:$B$274,2)</f>
        <v>Aportaciones al sistema para el retiro</v>
      </c>
      <c r="J217" s="18">
        <v>37553.440000000002</v>
      </c>
      <c r="K217" s="18">
        <v>4694.18</v>
      </c>
      <c r="L217" s="18">
        <v>4694.18</v>
      </c>
      <c r="M217" s="19">
        <v>4694.18</v>
      </c>
      <c r="N217" s="19">
        <v>4694.18</v>
      </c>
      <c r="O217" s="19">
        <v>4694.18</v>
      </c>
      <c r="P217" s="19">
        <v>4694.18</v>
      </c>
      <c r="Q217" s="19">
        <v>4694.18</v>
      </c>
      <c r="R217" s="19">
        <v>4694.18</v>
      </c>
      <c r="S217" s="19">
        <v>0</v>
      </c>
      <c r="T217" s="19">
        <v>0</v>
      </c>
      <c r="U217" s="19">
        <v>0</v>
      </c>
      <c r="V217" s="19">
        <v>0</v>
      </c>
      <c r="W217" s="20" t="s">
        <v>399</v>
      </c>
      <c r="X217" s="32"/>
      <c r="Y217" s="33"/>
      <c r="Z217"/>
    </row>
    <row r="218" spans="1:26" s="7" customFormat="1" ht="45" hidden="1" x14ac:dyDescent="0.25">
      <c r="A218" s="14" t="s">
        <v>350</v>
      </c>
      <c r="B218" s="15">
        <v>2522221040</v>
      </c>
      <c r="C218" s="16" t="s">
        <v>26</v>
      </c>
      <c r="D218" s="16" t="s">
        <v>47</v>
      </c>
      <c r="E218" s="28" t="s">
        <v>387</v>
      </c>
      <c r="F218" s="28">
        <v>2</v>
      </c>
      <c r="G218" s="16" t="str">
        <f>VLOOKUP(D218,'[2]DATOS PRESUP'!$A$15:$C$33,3)</f>
        <v>Operación de servicios de vinculación de la Universidad Politécnica del Bicentenario con el entorno</v>
      </c>
      <c r="H218" s="17">
        <v>1430</v>
      </c>
      <c r="I218" s="15" t="str">
        <f>VLOOKUP(H218,[2]partidas!$A$1:$B$274,2)</f>
        <v>Aportaciones al sistema para el retiro</v>
      </c>
      <c r="J218" s="18">
        <v>18776.72</v>
      </c>
      <c r="K218" s="18">
        <v>0</v>
      </c>
      <c r="L218" s="18">
        <v>0</v>
      </c>
      <c r="M218" s="19">
        <v>0</v>
      </c>
      <c r="N218" s="19">
        <v>0</v>
      </c>
      <c r="O218" s="19">
        <v>0</v>
      </c>
      <c r="P218" s="19">
        <v>0</v>
      </c>
      <c r="Q218" s="19">
        <v>0</v>
      </c>
      <c r="R218" s="19">
        <v>0</v>
      </c>
      <c r="S218" s="19">
        <v>4694.18</v>
      </c>
      <c r="T218" s="19">
        <v>4694.18</v>
      </c>
      <c r="U218" s="19">
        <v>4694.18</v>
      </c>
      <c r="V218" s="19">
        <v>4694.18</v>
      </c>
      <c r="W218" s="20" t="s">
        <v>399</v>
      </c>
      <c r="X218" s="32"/>
      <c r="Y218" s="33"/>
      <c r="Z218"/>
    </row>
    <row r="219" spans="1:26" s="7" customFormat="1" ht="45" hidden="1" x14ac:dyDescent="0.25">
      <c r="A219" s="14" t="s">
        <v>320</v>
      </c>
      <c r="B219" s="15">
        <v>1122010000</v>
      </c>
      <c r="C219" s="16" t="s">
        <v>26</v>
      </c>
      <c r="D219" s="16" t="s">
        <v>51</v>
      </c>
      <c r="E219" s="28" t="s">
        <v>387</v>
      </c>
      <c r="F219" s="28">
        <v>3</v>
      </c>
      <c r="G219" s="16" t="str">
        <f>VLOOKUP(D219,'[2]DATOS PRESUP'!$A$15:$C$33,3)</f>
        <v>Administración del mantenimiento y soporte de equipo informático, cómputo y redes de la Universidad Politécnica del Bicentenario</v>
      </c>
      <c r="H219" s="17">
        <v>1430</v>
      </c>
      <c r="I219" s="15" t="str">
        <f>VLOOKUP(H219,[2]partidas!$A$1:$B$274,2)</f>
        <v>Aportaciones al sistema para el retiro</v>
      </c>
      <c r="J219" s="18">
        <v>19698.320000000003</v>
      </c>
      <c r="K219" s="18">
        <v>2462.29</v>
      </c>
      <c r="L219" s="18">
        <v>2462.29</v>
      </c>
      <c r="M219" s="19">
        <v>2462.29</v>
      </c>
      <c r="N219" s="19">
        <v>2462.29</v>
      </c>
      <c r="O219" s="19">
        <v>2462.29</v>
      </c>
      <c r="P219" s="19">
        <v>2462.29</v>
      </c>
      <c r="Q219" s="19">
        <v>2462.29</v>
      </c>
      <c r="R219" s="19">
        <v>2462.29</v>
      </c>
      <c r="S219" s="19">
        <v>0</v>
      </c>
      <c r="T219" s="19">
        <v>0</v>
      </c>
      <c r="U219" s="19">
        <v>0</v>
      </c>
      <c r="V219" s="19">
        <v>0</v>
      </c>
      <c r="W219" s="20" t="s">
        <v>399</v>
      </c>
      <c r="X219" s="32"/>
      <c r="Y219" s="33"/>
      <c r="Z219"/>
    </row>
    <row r="220" spans="1:26" s="7" customFormat="1" ht="45" hidden="1" x14ac:dyDescent="0.25">
      <c r="A220" s="14" t="s">
        <v>320</v>
      </c>
      <c r="B220" s="15">
        <v>2522221040</v>
      </c>
      <c r="C220" s="16" t="s">
        <v>26</v>
      </c>
      <c r="D220" s="16" t="s">
        <v>51</v>
      </c>
      <c r="E220" s="28" t="s">
        <v>387</v>
      </c>
      <c r="F220" s="28">
        <v>3</v>
      </c>
      <c r="G220" s="16" t="str">
        <f>VLOOKUP(D220,'[2]DATOS PRESUP'!$A$15:$C$33,3)</f>
        <v>Administración del mantenimiento y soporte de equipo informático, cómputo y redes de la Universidad Politécnica del Bicentenario</v>
      </c>
      <c r="H220" s="17">
        <v>1430</v>
      </c>
      <c r="I220" s="15" t="str">
        <f>VLOOKUP(H220,[2]partidas!$A$1:$B$274,2)</f>
        <v>Aportaciones al sistema para el retiro</v>
      </c>
      <c r="J220" s="18">
        <v>9849.16</v>
      </c>
      <c r="K220" s="18">
        <v>0</v>
      </c>
      <c r="L220" s="18">
        <v>0</v>
      </c>
      <c r="M220" s="19">
        <v>0</v>
      </c>
      <c r="N220" s="19">
        <v>0</v>
      </c>
      <c r="O220" s="19">
        <v>0</v>
      </c>
      <c r="P220" s="19">
        <v>0</v>
      </c>
      <c r="Q220" s="19">
        <v>0</v>
      </c>
      <c r="R220" s="19">
        <v>0</v>
      </c>
      <c r="S220" s="19">
        <v>2462.29</v>
      </c>
      <c r="T220" s="19">
        <v>2462.29</v>
      </c>
      <c r="U220" s="19">
        <v>2462.29</v>
      </c>
      <c r="V220" s="19">
        <v>2462.29</v>
      </c>
      <c r="W220" s="20" t="s">
        <v>399</v>
      </c>
      <c r="X220" s="32"/>
      <c r="Y220" s="33"/>
      <c r="Z220"/>
    </row>
    <row r="221" spans="1:26" s="7" customFormat="1" ht="45" hidden="1" x14ac:dyDescent="0.25">
      <c r="A221" s="14" t="s">
        <v>58</v>
      </c>
      <c r="B221" s="15">
        <v>1122010000</v>
      </c>
      <c r="C221" s="16" t="s">
        <v>31</v>
      </c>
      <c r="D221" s="16" t="s">
        <v>53</v>
      </c>
      <c r="E221" s="28" t="s">
        <v>386</v>
      </c>
      <c r="F221" s="28">
        <v>5</v>
      </c>
      <c r="G221" s="16" t="str">
        <f>VLOOKUP(D221,'[2]DATOS PRESUP'!$A$15:$C$33,3)</f>
        <v>Administración de los servicios escolares de la Universidad Politécnica del Bicentenario</v>
      </c>
      <c r="H221" s="17">
        <v>1430</v>
      </c>
      <c r="I221" s="15" t="str">
        <f>VLOOKUP(H221,[2]partidas!$A$1:$B$274,2)</f>
        <v>Aportaciones al sistema para el retiro</v>
      </c>
      <c r="J221" s="18">
        <v>35480.879999999997</v>
      </c>
      <c r="K221" s="18">
        <v>4435.1099999999997</v>
      </c>
      <c r="L221" s="18">
        <v>4435.1099999999997</v>
      </c>
      <c r="M221" s="19">
        <v>4435.1099999999997</v>
      </c>
      <c r="N221" s="19">
        <v>4435.1099999999997</v>
      </c>
      <c r="O221" s="19">
        <v>4435.1099999999997</v>
      </c>
      <c r="P221" s="19">
        <v>4435.1099999999997</v>
      </c>
      <c r="Q221" s="19">
        <v>4435.1099999999997</v>
      </c>
      <c r="R221" s="19">
        <v>4435.1099999999997</v>
      </c>
      <c r="S221" s="19">
        <v>0</v>
      </c>
      <c r="T221" s="19">
        <v>0</v>
      </c>
      <c r="U221" s="19">
        <v>0</v>
      </c>
      <c r="V221" s="19">
        <v>0</v>
      </c>
      <c r="W221" s="20" t="s">
        <v>399</v>
      </c>
      <c r="X221" s="32"/>
      <c r="Y221" s="33"/>
      <c r="Z221"/>
    </row>
    <row r="222" spans="1:26" s="7" customFormat="1" ht="45" hidden="1" x14ac:dyDescent="0.25">
      <c r="A222" s="14" t="s">
        <v>58</v>
      </c>
      <c r="B222" s="15">
        <v>2522221040</v>
      </c>
      <c r="C222" s="16" t="s">
        <v>31</v>
      </c>
      <c r="D222" s="16" t="s">
        <v>53</v>
      </c>
      <c r="E222" s="28" t="s">
        <v>386</v>
      </c>
      <c r="F222" s="28">
        <v>5</v>
      </c>
      <c r="G222" s="16" t="str">
        <f>VLOOKUP(D222,'[2]DATOS PRESUP'!$A$15:$C$33,3)</f>
        <v>Administración de los servicios escolares de la Universidad Politécnica del Bicentenario</v>
      </c>
      <c r="H222" s="17">
        <v>1430</v>
      </c>
      <c r="I222" s="15" t="str">
        <f>VLOOKUP(H222,[2]partidas!$A$1:$B$274,2)</f>
        <v>Aportaciones al sistema para el retiro</v>
      </c>
      <c r="J222" s="18">
        <v>17740.439999999999</v>
      </c>
      <c r="K222" s="18">
        <v>0</v>
      </c>
      <c r="L222" s="18">
        <v>0</v>
      </c>
      <c r="M222" s="19">
        <v>0</v>
      </c>
      <c r="N222" s="19">
        <v>0</v>
      </c>
      <c r="O222" s="19">
        <v>0</v>
      </c>
      <c r="P222" s="19">
        <v>0</v>
      </c>
      <c r="Q222" s="19">
        <v>0</v>
      </c>
      <c r="R222" s="19">
        <v>0</v>
      </c>
      <c r="S222" s="19">
        <v>4435.1099999999997</v>
      </c>
      <c r="T222" s="19">
        <v>4435.1099999999997</v>
      </c>
      <c r="U222" s="19">
        <v>4435.1099999999997</v>
      </c>
      <c r="V222" s="19">
        <v>4435.1099999999997</v>
      </c>
      <c r="W222" s="20" t="s">
        <v>399</v>
      </c>
      <c r="X222" s="32"/>
      <c r="Y222" s="33"/>
      <c r="Z222"/>
    </row>
    <row r="223" spans="1:26" s="7" customFormat="1" ht="45" hidden="1" x14ac:dyDescent="0.25">
      <c r="A223" s="14" t="s">
        <v>86</v>
      </c>
      <c r="B223" s="15">
        <v>1122010000</v>
      </c>
      <c r="C223" s="16" t="s">
        <v>26</v>
      </c>
      <c r="D223" s="16" t="s">
        <v>55</v>
      </c>
      <c r="E223" s="28" t="s">
        <v>386</v>
      </c>
      <c r="F223" s="28">
        <v>1</v>
      </c>
      <c r="G223" s="16" t="str">
        <f>VLOOKUP(D223,'[2]DATOS PRESUP'!$A$15:$C$33,3)</f>
        <v>Gestión de proyectos de investigación, innovación y desarrollo tecnológico de la UPB</v>
      </c>
      <c r="H223" s="17">
        <v>1430</v>
      </c>
      <c r="I223" s="15" t="str">
        <f>VLOOKUP(H223,[2]partidas!$A$1:$B$274,2)</f>
        <v>Aportaciones al sistema para el retiro</v>
      </c>
      <c r="J223" s="18">
        <v>13014.72</v>
      </c>
      <c r="K223" s="18">
        <v>1626.84</v>
      </c>
      <c r="L223" s="18">
        <v>1626.84</v>
      </c>
      <c r="M223" s="19">
        <v>1626.84</v>
      </c>
      <c r="N223" s="19">
        <v>1626.84</v>
      </c>
      <c r="O223" s="19">
        <v>1626.84</v>
      </c>
      <c r="P223" s="19">
        <v>1626.84</v>
      </c>
      <c r="Q223" s="19">
        <v>1626.84</v>
      </c>
      <c r="R223" s="19">
        <v>1626.84</v>
      </c>
      <c r="S223" s="19">
        <v>0</v>
      </c>
      <c r="T223" s="19">
        <v>0</v>
      </c>
      <c r="U223" s="19">
        <v>0</v>
      </c>
      <c r="V223" s="19">
        <v>0</v>
      </c>
      <c r="W223" s="20" t="s">
        <v>399</v>
      </c>
      <c r="X223" s="32"/>
      <c r="Y223" s="33"/>
      <c r="Z223"/>
    </row>
    <row r="224" spans="1:26" s="7" customFormat="1" ht="45" hidden="1" x14ac:dyDescent="0.25">
      <c r="A224" s="14" t="s">
        <v>86</v>
      </c>
      <c r="B224" s="15">
        <v>2522221040</v>
      </c>
      <c r="C224" s="16" t="s">
        <v>26</v>
      </c>
      <c r="D224" s="16" t="s">
        <v>55</v>
      </c>
      <c r="E224" s="28" t="s">
        <v>386</v>
      </c>
      <c r="F224" s="28">
        <v>1</v>
      </c>
      <c r="G224" s="16" t="str">
        <f>VLOOKUP(D224,'[2]DATOS PRESUP'!$A$15:$C$33,3)</f>
        <v>Gestión de proyectos de investigación, innovación y desarrollo tecnológico de la UPB</v>
      </c>
      <c r="H224" s="17">
        <v>1430</v>
      </c>
      <c r="I224" s="15" t="str">
        <f>VLOOKUP(H224,[2]partidas!$A$1:$B$274,2)</f>
        <v>Aportaciones al sistema para el retiro</v>
      </c>
      <c r="J224" s="18">
        <v>6507.36</v>
      </c>
      <c r="K224" s="18">
        <v>0</v>
      </c>
      <c r="L224" s="18">
        <v>0</v>
      </c>
      <c r="M224" s="19">
        <v>0</v>
      </c>
      <c r="N224" s="19">
        <v>0</v>
      </c>
      <c r="O224" s="19">
        <v>0</v>
      </c>
      <c r="P224" s="19">
        <v>0</v>
      </c>
      <c r="Q224" s="19">
        <v>0</v>
      </c>
      <c r="R224" s="19">
        <v>0</v>
      </c>
      <c r="S224" s="19">
        <v>1626.84</v>
      </c>
      <c r="T224" s="19">
        <v>1626.84</v>
      </c>
      <c r="U224" s="19">
        <v>1626.84</v>
      </c>
      <c r="V224" s="19">
        <v>1626.84</v>
      </c>
      <c r="W224" s="20" t="s">
        <v>399</v>
      </c>
      <c r="X224" s="32"/>
      <c r="Y224" s="33"/>
      <c r="Z224"/>
    </row>
    <row r="225" spans="1:26" s="7" customFormat="1" ht="45" hidden="1" x14ac:dyDescent="0.25">
      <c r="A225" s="14" t="s">
        <v>240</v>
      </c>
      <c r="B225" s="15">
        <v>1122010000</v>
      </c>
      <c r="C225" s="16" t="s">
        <v>23</v>
      </c>
      <c r="D225" s="16" t="s">
        <v>24</v>
      </c>
      <c r="E225" s="28" t="s">
        <v>388</v>
      </c>
      <c r="F225" s="28">
        <v>3</v>
      </c>
      <c r="G225" s="16" t="str">
        <f>VLOOKUP(D225,'[2]DATOS PRESUP'!$A$15:$C$33,3)</f>
        <v>Administración de los recursos humanos, materiales, financieros y de servicios de la Universidad Politécnica del Bicentenario</v>
      </c>
      <c r="H225" s="17">
        <v>1510</v>
      </c>
      <c r="I225" s="15" t="str">
        <f>VLOOKUP(H225,[2]partidas!$A$1:$B$274,2)</f>
        <v>Cuotas para el fondo de ahorro y fondo de trabajo</v>
      </c>
      <c r="J225" s="18">
        <v>14649.719999999996</v>
      </c>
      <c r="K225" s="18">
        <v>1220.81</v>
      </c>
      <c r="L225" s="18">
        <v>1220.81</v>
      </c>
      <c r="M225" s="19">
        <v>1220.81</v>
      </c>
      <c r="N225" s="19">
        <v>1220.81</v>
      </c>
      <c r="O225" s="19">
        <v>1220.81</v>
      </c>
      <c r="P225" s="19">
        <v>1220.81</v>
      </c>
      <c r="Q225" s="19">
        <v>1220.81</v>
      </c>
      <c r="R225" s="19">
        <v>1220.81</v>
      </c>
      <c r="S225" s="19">
        <v>1220.81</v>
      </c>
      <c r="T225" s="19">
        <v>1220.81</v>
      </c>
      <c r="U225" s="19">
        <v>1220.81</v>
      </c>
      <c r="V225" s="19">
        <v>1220.81</v>
      </c>
      <c r="W225" s="20" t="s">
        <v>399</v>
      </c>
      <c r="X225" s="32"/>
      <c r="Y225" s="33"/>
      <c r="Z225"/>
    </row>
    <row r="226" spans="1:26" s="7" customFormat="1" ht="45" hidden="1" x14ac:dyDescent="0.25">
      <c r="A226" s="14" t="s">
        <v>250</v>
      </c>
      <c r="B226" s="15">
        <v>1122010000</v>
      </c>
      <c r="C226" s="16" t="s">
        <v>23</v>
      </c>
      <c r="D226" s="16" t="s">
        <v>24</v>
      </c>
      <c r="E226" s="28" t="s">
        <v>388</v>
      </c>
      <c r="F226" s="28">
        <v>4</v>
      </c>
      <c r="G226" s="16" t="str">
        <f>VLOOKUP(D226,'[2]DATOS PRESUP'!$A$15:$C$33,3)</f>
        <v>Administración de los recursos humanos, materiales, financieros y de servicios de la Universidad Politécnica del Bicentenario</v>
      </c>
      <c r="H226" s="17">
        <v>1510</v>
      </c>
      <c r="I226" s="15" t="str">
        <f>VLOOKUP(H226,[2]partidas!$A$1:$B$274,2)</f>
        <v>Cuotas para el fondo de ahorro y fondo de trabajo</v>
      </c>
      <c r="J226" s="18">
        <v>28104.359999999997</v>
      </c>
      <c r="K226" s="18">
        <v>2342.0300000000002</v>
      </c>
      <c r="L226" s="18">
        <v>2342.0300000000002</v>
      </c>
      <c r="M226" s="19">
        <v>2342.0300000000002</v>
      </c>
      <c r="N226" s="19">
        <v>2342.0300000000002</v>
      </c>
      <c r="O226" s="19">
        <v>2342.0300000000002</v>
      </c>
      <c r="P226" s="19">
        <v>2342.0300000000002</v>
      </c>
      <c r="Q226" s="19">
        <v>2342.0300000000002</v>
      </c>
      <c r="R226" s="19">
        <v>2342.0300000000002</v>
      </c>
      <c r="S226" s="19">
        <v>2342.0300000000002</v>
      </c>
      <c r="T226" s="19">
        <v>2342.0300000000002</v>
      </c>
      <c r="U226" s="19">
        <v>2342.0300000000002</v>
      </c>
      <c r="V226" s="19">
        <v>2342.0300000000002</v>
      </c>
      <c r="W226" s="20" t="s">
        <v>399</v>
      </c>
      <c r="X226" s="32"/>
      <c r="Y226" s="33"/>
      <c r="Z226"/>
    </row>
    <row r="227" spans="1:26" s="7" customFormat="1" ht="45" hidden="1" x14ac:dyDescent="0.25">
      <c r="A227" s="14" t="s">
        <v>339</v>
      </c>
      <c r="B227" s="15">
        <v>1122010000</v>
      </c>
      <c r="C227" s="16" t="s">
        <v>23</v>
      </c>
      <c r="D227" s="16" t="s">
        <v>24</v>
      </c>
      <c r="E227" s="28" t="s">
        <v>388</v>
      </c>
      <c r="F227" s="28">
        <v>5</v>
      </c>
      <c r="G227" s="16" t="str">
        <f>VLOOKUP(D227,'[2]DATOS PRESUP'!$A$15:$C$33,3)</f>
        <v>Administración de los recursos humanos, materiales, financieros y de servicios de la Universidad Politécnica del Bicentenario</v>
      </c>
      <c r="H227" s="17">
        <v>1510</v>
      </c>
      <c r="I227" s="15" t="str">
        <f>VLOOKUP(H227,[2]partidas!$A$1:$B$274,2)</f>
        <v>Cuotas para el fondo de ahorro y fondo de trabajo</v>
      </c>
      <c r="J227" s="18">
        <v>58089</v>
      </c>
      <c r="K227" s="18">
        <v>4840.75</v>
      </c>
      <c r="L227" s="18">
        <v>4840.75</v>
      </c>
      <c r="M227" s="19">
        <v>4840.75</v>
      </c>
      <c r="N227" s="19">
        <v>4840.75</v>
      </c>
      <c r="O227" s="19">
        <v>4840.75</v>
      </c>
      <c r="P227" s="19">
        <v>4840.75</v>
      </c>
      <c r="Q227" s="19">
        <v>4840.75</v>
      </c>
      <c r="R227" s="19">
        <v>4840.75</v>
      </c>
      <c r="S227" s="19">
        <v>4840.75</v>
      </c>
      <c r="T227" s="19">
        <v>4840.75</v>
      </c>
      <c r="U227" s="19">
        <v>4840.75</v>
      </c>
      <c r="V227" s="19">
        <v>4840.75</v>
      </c>
      <c r="W227" s="20" t="s">
        <v>399</v>
      </c>
      <c r="X227" s="32"/>
      <c r="Y227" s="33"/>
      <c r="Z227"/>
    </row>
    <row r="228" spans="1:26" s="7" customFormat="1" ht="45" hidden="1" x14ac:dyDescent="0.25">
      <c r="A228" s="14" t="s">
        <v>232</v>
      </c>
      <c r="B228" s="15">
        <v>1122010000</v>
      </c>
      <c r="C228" s="16" t="s">
        <v>26</v>
      </c>
      <c r="D228" s="16" t="s">
        <v>27</v>
      </c>
      <c r="E228" s="28" t="s">
        <v>387</v>
      </c>
      <c r="F228" s="28">
        <v>1</v>
      </c>
      <c r="G228" s="16" t="str">
        <f>VLOOKUP(D228,'[2]DATOS PRESUP'!$A$15:$C$33,3)</f>
        <v>Dirección Estratégica de la Universidad Politécnica del Bicentenario</v>
      </c>
      <c r="H228" s="17">
        <v>1510</v>
      </c>
      <c r="I228" s="15" t="str">
        <f>VLOOKUP(H228,[2]partidas!$A$1:$B$274,2)</f>
        <v>Cuotas para el fondo de ahorro y fondo de trabajo</v>
      </c>
      <c r="J228" s="18">
        <v>59304.719999999994</v>
      </c>
      <c r="K228" s="18">
        <v>4942.0600000000004</v>
      </c>
      <c r="L228" s="18">
        <v>4942.0600000000004</v>
      </c>
      <c r="M228" s="19">
        <v>4942.0600000000004</v>
      </c>
      <c r="N228" s="19">
        <v>4942.0600000000004</v>
      </c>
      <c r="O228" s="19">
        <v>4942.0600000000004</v>
      </c>
      <c r="P228" s="19">
        <v>4942.0600000000004</v>
      </c>
      <c r="Q228" s="19">
        <v>4942.0600000000004</v>
      </c>
      <c r="R228" s="19">
        <v>4942.0600000000004</v>
      </c>
      <c r="S228" s="19">
        <v>4942.0600000000004</v>
      </c>
      <c r="T228" s="19">
        <v>4942.0600000000004</v>
      </c>
      <c r="U228" s="19">
        <v>4942.0600000000004</v>
      </c>
      <c r="V228" s="19">
        <v>4942.0600000000004</v>
      </c>
      <c r="W228" s="20" t="s">
        <v>399</v>
      </c>
      <c r="X228" s="32"/>
      <c r="Y228" s="33"/>
      <c r="Z228"/>
    </row>
    <row r="229" spans="1:26" s="7" customFormat="1" ht="45" hidden="1" x14ac:dyDescent="0.25">
      <c r="A229" s="14" t="s">
        <v>202</v>
      </c>
      <c r="B229" s="15">
        <v>1122010000</v>
      </c>
      <c r="C229" s="16" t="s">
        <v>26</v>
      </c>
      <c r="D229" s="16" t="s">
        <v>29</v>
      </c>
      <c r="E229" s="28" t="s">
        <v>388</v>
      </c>
      <c r="F229" s="28">
        <v>2</v>
      </c>
      <c r="G229" s="16" t="str">
        <f>VLOOKUP(D229,'[2]DATOS PRESUP'!$A$15:$C$33,3)</f>
        <v>Operación del modelo de planeación y evaluación de la Universidad Politécnica del Bicentenario</v>
      </c>
      <c r="H229" s="17">
        <v>1510</v>
      </c>
      <c r="I229" s="15" t="str">
        <f>VLOOKUP(H229,[2]partidas!$A$1:$B$274,2)</f>
        <v>Cuotas para el fondo de ahorro y fondo de trabajo</v>
      </c>
      <c r="J229" s="18">
        <v>41856.120000000017</v>
      </c>
      <c r="K229" s="18">
        <v>3488.01</v>
      </c>
      <c r="L229" s="18">
        <v>3488.01</v>
      </c>
      <c r="M229" s="19">
        <v>3488.01</v>
      </c>
      <c r="N229" s="19">
        <v>3488.01</v>
      </c>
      <c r="O229" s="19">
        <v>3488.01</v>
      </c>
      <c r="P229" s="19">
        <v>3488.01</v>
      </c>
      <c r="Q229" s="19">
        <v>3488.01</v>
      </c>
      <c r="R229" s="19">
        <v>3488.01</v>
      </c>
      <c r="S229" s="19">
        <v>3488.01</v>
      </c>
      <c r="T229" s="19">
        <v>3488.01</v>
      </c>
      <c r="U229" s="19">
        <v>3488.01</v>
      </c>
      <c r="V229" s="19">
        <v>3488.01</v>
      </c>
      <c r="W229" s="20" t="s">
        <v>399</v>
      </c>
      <c r="X229" s="32"/>
      <c r="Y229" s="33"/>
      <c r="Z229"/>
    </row>
    <row r="230" spans="1:26" s="7" customFormat="1" ht="45" hidden="1" x14ac:dyDescent="0.25">
      <c r="A230" s="14" t="s">
        <v>320</v>
      </c>
      <c r="B230" s="15">
        <v>1122010000</v>
      </c>
      <c r="C230" s="16" t="s">
        <v>26</v>
      </c>
      <c r="D230" s="16" t="s">
        <v>27</v>
      </c>
      <c r="E230" s="28" t="s">
        <v>387</v>
      </c>
      <c r="F230" s="28">
        <v>3</v>
      </c>
      <c r="G230" s="16" t="str">
        <f>VLOOKUP(D230,'[2]DATOS PRESUP'!$A$15:$C$33,3)</f>
        <v>Dirección Estratégica de la Universidad Politécnica del Bicentenario</v>
      </c>
      <c r="H230" s="17">
        <v>1510</v>
      </c>
      <c r="I230" s="15" t="str">
        <f>VLOOKUP(H230,[2]partidas!$A$1:$B$274,2)</f>
        <v>Cuotas para el fondo de ahorro y fondo de trabajo</v>
      </c>
      <c r="J230" s="18">
        <v>14649.719999999996</v>
      </c>
      <c r="K230" s="18">
        <v>1220.81</v>
      </c>
      <c r="L230" s="18">
        <v>1220.81</v>
      </c>
      <c r="M230" s="19">
        <v>1220.81</v>
      </c>
      <c r="N230" s="19">
        <v>1220.81</v>
      </c>
      <c r="O230" s="19">
        <v>1220.81</v>
      </c>
      <c r="P230" s="19">
        <v>1220.81</v>
      </c>
      <c r="Q230" s="19">
        <v>1220.81</v>
      </c>
      <c r="R230" s="19">
        <v>1220.81</v>
      </c>
      <c r="S230" s="19">
        <v>1220.81</v>
      </c>
      <c r="T230" s="19">
        <v>1220.81</v>
      </c>
      <c r="U230" s="19">
        <v>1220.81</v>
      </c>
      <c r="V230" s="19">
        <v>1220.81</v>
      </c>
      <c r="W230" s="20" t="s">
        <v>399</v>
      </c>
      <c r="X230" s="32"/>
      <c r="Y230" s="33"/>
      <c r="Z230"/>
    </row>
    <row r="231" spans="1:26" s="7" customFormat="1" ht="45" hidden="1" x14ac:dyDescent="0.25">
      <c r="A231" s="14" t="s">
        <v>288</v>
      </c>
      <c r="B231" s="15">
        <v>1122010000</v>
      </c>
      <c r="C231" s="16" t="s">
        <v>31</v>
      </c>
      <c r="D231" s="16" t="s">
        <v>32</v>
      </c>
      <c r="E231" s="28" t="s">
        <v>386</v>
      </c>
      <c r="F231" s="28">
        <v>2</v>
      </c>
      <c r="G231" s="16" t="str">
        <f>VLOOKUP(D231,'[2]DATOS PRESUP'!$A$15:$C$33,3)</f>
        <v>Administración  e impartición de los servicios educativos existentes de la Universidad Politécnica del Bicentenario</v>
      </c>
      <c r="H231" s="17">
        <v>1510</v>
      </c>
      <c r="I231" s="15" t="str">
        <f>VLOOKUP(H231,[2]partidas!$A$1:$B$274,2)</f>
        <v>Cuotas para el fondo de ahorro y fondo de trabajo</v>
      </c>
      <c r="J231" s="18">
        <v>27586.679999999997</v>
      </c>
      <c r="K231" s="18">
        <v>2298.89</v>
      </c>
      <c r="L231" s="18">
        <v>2298.89</v>
      </c>
      <c r="M231" s="19">
        <v>2298.89</v>
      </c>
      <c r="N231" s="19">
        <v>2298.89</v>
      </c>
      <c r="O231" s="19">
        <v>2298.89</v>
      </c>
      <c r="P231" s="19">
        <v>2298.89</v>
      </c>
      <c r="Q231" s="19">
        <v>2298.89</v>
      </c>
      <c r="R231" s="19">
        <v>2298.89</v>
      </c>
      <c r="S231" s="19">
        <v>2298.89</v>
      </c>
      <c r="T231" s="19">
        <v>2298.89</v>
      </c>
      <c r="U231" s="19">
        <v>2298.89</v>
      </c>
      <c r="V231" s="19">
        <v>2298.89</v>
      </c>
      <c r="W231" s="20" t="s">
        <v>399</v>
      </c>
      <c r="X231" s="32"/>
      <c r="Y231" s="33"/>
      <c r="Z231"/>
    </row>
    <row r="232" spans="1:26" s="7" customFormat="1" ht="45" hidden="1" x14ac:dyDescent="0.25">
      <c r="A232" s="14" t="s">
        <v>90</v>
      </c>
      <c r="B232" s="15">
        <v>1122010000</v>
      </c>
      <c r="C232" s="16" t="s">
        <v>31</v>
      </c>
      <c r="D232" s="16" t="s">
        <v>32</v>
      </c>
      <c r="E232" s="28" t="s">
        <v>386</v>
      </c>
      <c r="F232" s="28">
        <v>3</v>
      </c>
      <c r="G232" s="16" t="str">
        <f>VLOOKUP(D232,'[2]DATOS PRESUP'!$A$15:$C$33,3)</f>
        <v>Administración  e impartición de los servicios educativos existentes de la Universidad Politécnica del Bicentenario</v>
      </c>
      <c r="H232" s="17">
        <v>1510</v>
      </c>
      <c r="I232" s="15" t="str">
        <f>VLOOKUP(H232,[2]partidas!$A$1:$B$274,2)</f>
        <v>Cuotas para el fondo de ahorro y fondo de trabajo</v>
      </c>
      <c r="J232" s="18">
        <v>49463.039999999986</v>
      </c>
      <c r="K232" s="18">
        <v>4121.92</v>
      </c>
      <c r="L232" s="18">
        <v>4121.92</v>
      </c>
      <c r="M232" s="19">
        <v>4121.92</v>
      </c>
      <c r="N232" s="19">
        <v>4121.92</v>
      </c>
      <c r="O232" s="19">
        <v>4121.92</v>
      </c>
      <c r="P232" s="19">
        <v>4121.92</v>
      </c>
      <c r="Q232" s="19">
        <v>4121.92</v>
      </c>
      <c r="R232" s="19">
        <v>4121.92</v>
      </c>
      <c r="S232" s="19">
        <v>4121.92</v>
      </c>
      <c r="T232" s="19">
        <v>4121.92</v>
      </c>
      <c r="U232" s="19">
        <v>4121.92</v>
      </c>
      <c r="V232" s="19">
        <v>4121.92</v>
      </c>
      <c r="W232" s="20" t="s">
        <v>399</v>
      </c>
      <c r="X232" s="32"/>
      <c r="Y232" s="33"/>
      <c r="Z232"/>
    </row>
    <row r="233" spans="1:26" s="7" customFormat="1" ht="45" hidden="1" x14ac:dyDescent="0.25">
      <c r="A233" s="14" t="s">
        <v>99</v>
      </c>
      <c r="B233" s="15">
        <v>1122010000</v>
      </c>
      <c r="C233" s="16" t="s">
        <v>31</v>
      </c>
      <c r="D233" s="16" t="s">
        <v>32</v>
      </c>
      <c r="E233" s="28" t="s">
        <v>386</v>
      </c>
      <c r="F233" s="28">
        <v>4</v>
      </c>
      <c r="G233" s="16" t="str">
        <f>VLOOKUP(D233,'[2]DATOS PRESUP'!$A$15:$C$33,3)</f>
        <v>Administración  e impartición de los servicios educativos existentes de la Universidad Politécnica del Bicentenario</v>
      </c>
      <c r="H233" s="17">
        <v>1510</v>
      </c>
      <c r="I233" s="15" t="str">
        <f>VLOOKUP(H233,[2]partidas!$A$1:$B$274,2)</f>
        <v>Cuotas para el fondo de ahorro y fondo de trabajo</v>
      </c>
      <c r="J233" s="18">
        <v>31696.679999999997</v>
      </c>
      <c r="K233" s="18">
        <v>2641.39</v>
      </c>
      <c r="L233" s="18">
        <v>2641.39</v>
      </c>
      <c r="M233" s="19">
        <v>2641.39</v>
      </c>
      <c r="N233" s="19">
        <v>2641.39</v>
      </c>
      <c r="O233" s="19">
        <v>2641.39</v>
      </c>
      <c r="P233" s="19">
        <v>2641.39</v>
      </c>
      <c r="Q233" s="19">
        <v>2641.39</v>
      </c>
      <c r="R233" s="19">
        <v>2641.39</v>
      </c>
      <c r="S233" s="19">
        <v>2641.39</v>
      </c>
      <c r="T233" s="19">
        <v>2641.39</v>
      </c>
      <c r="U233" s="19">
        <v>2641.39</v>
      </c>
      <c r="V233" s="19">
        <v>2641.39</v>
      </c>
      <c r="W233" s="20" t="s">
        <v>399</v>
      </c>
      <c r="X233" s="32"/>
      <c r="Y233" s="33"/>
      <c r="Z233"/>
    </row>
    <row r="234" spans="1:26" s="7" customFormat="1" ht="45" hidden="1" x14ac:dyDescent="0.25">
      <c r="A234" s="14" t="s">
        <v>81</v>
      </c>
      <c r="B234" s="15">
        <v>1122010000</v>
      </c>
      <c r="C234" s="16" t="s">
        <v>31</v>
      </c>
      <c r="D234" s="16" t="s">
        <v>32</v>
      </c>
      <c r="E234" s="28" t="s">
        <v>386</v>
      </c>
      <c r="F234" s="28">
        <v>7</v>
      </c>
      <c r="G234" s="16" t="str">
        <f>VLOOKUP(D234,'[2]DATOS PRESUP'!$A$15:$C$33,3)</f>
        <v>Administración  e impartición de los servicios educativos existentes de la Universidad Politécnica del Bicentenario</v>
      </c>
      <c r="H234" s="17">
        <v>1510</v>
      </c>
      <c r="I234" s="15" t="str">
        <f>VLOOKUP(H234,[2]partidas!$A$1:$B$274,2)</f>
        <v>Cuotas para el fondo de ahorro y fondo de trabajo</v>
      </c>
      <c r="J234" s="18">
        <v>9610.56</v>
      </c>
      <c r="K234" s="18">
        <v>800.88</v>
      </c>
      <c r="L234" s="18">
        <v>800.88</v>
      </c>
      <c r="M234" s="19">
        <v>800.88</v>
      </c>
      <c r="N234" s="19">
        <v>800.88</v>
      </c>
      <c r="O234" s="19">
        <v>800.88</v>
      </c>
      <c r="P234" s="19">
        <v>800.88</v>
      </c>
      <c r="Q234" s="19">
        <v>800.88</v>
      </c>
      <c r="R234" s="19">
        <v>800.88</v>
      </c>
      <c r="S234" s="19">
        <v>800.88</v>
      </c>
      <c r="T234" s="19">
        <v>800.88</v>
      </c>
      <c r="U234" s="19">
        <v>800.88</v>
      </c>
      <c r="V234" s="19">
        <v>800.88</v>
      </c>
      <c r="W234" s="20" t="s">
        <v>399</v>
      </c>
      <c r="X234" s="32"/>
      <c r="Y234" s="33"/>
      <c r="Z234"/>
    </row>
    <row r="235" spans="1:26" s="7" customFormat="1" ht="45" hidden="1" x14ac:dyDescent="0.25">
      <c r="A235" s="14" t="s">
        <v>104</v>
      </c>
      <c r="B235" s="15">
        <v>1122010000</v>
      </c>
      <c r="C235" s="16" t="s">
        <v>31</v>
      </c>
      <c r="D235" s="16" t="s">
        <v>32</v>
      </c>
      <c r="E235" s="28" t="s">
        <v>386</v>
      </c>
      <c r="F235" s="28">
        <v>9</v>
      </c>
      <c r="G235" s="16" t="str">
        <f>VLOOKUP(D235,'[2]DATOS PRESUP'!$A$15:$C$33,3)</f>
        <v>Administración  e impartición de los servicios educativos existentes de la Universidad Politécnica del Bicentenario</v>
      </c>
      <c r="H235" s="17">
        <v>1510</v>
      </c>
      <c r="I235" s="15" t="str">
        <f>VLOOKUP(H235,[2]partidas!$A$1:$B$274,2)</f>
        <v>Cuotas para el fondo de ahorro y fondo de trabajo</v>
      </c>
      <c r="J235" s="18">
        <v>101754.84000000003</v>
      </c>
      <c r="K235" s="18">
        <v>8479.57</v>
      </c>
      <c r="L235" s="18">
        <v>8479.57</v>
      </c>
      <c r="M235" s="19">
        <v>8479.57</v>
      </c>
      <c r="N235" s="19">
        <v>8479.57</v>
      </c>
      <c r="O235" s="19">
        <v>8479.57</v>
      </c>
      <c r="P235" s="19">
        <v>8479.57</v>
      </c>
      <c r="Q235" s="19">
        <v>8479.57</v>
      </c>
      <c r="R235" s="19">
        <v>8479.57</v>
      </c>
      <c r="S235" s="19">
        <v>8479.57</v>
      </c>
      <c r="T235" s="19">
        <v>8479.57</v>
      </c>
      <c r="U235" s="19">
        <v>8479.57</v>
      </c>
      <c r="V235" s="19">
        <v>8479.57</v>
      </c>
      <c r="W235" s="20" t="s">
        <v>399</v>
      </c>
      <c r="X235" s="32"/>
      <c r="Y235" s="33"/>
      <c r="Z235"/>
    </row>
    <row r="236" spans="1:26" s="7" customFormat="1" ht="45" hidden="1" x14ac:dyDescent="0.25">
      <c r="A236" s="14" t="s">
        <v>118</v>
      </c>
      <c r="B236" s="15">
        <v>1122010000</v>
      </c>
      <c r="C236" s="16" t="s">
        <v>31</v>
      </c>
      <c r="D236" s="16" t="s">
        <v>32</v>
      </c>
      <c r="E236" s="28" t="s">
        <v>386</v>
      </c>
      <c r="F236" s="28">
        <v>10</v>
      </c>
      <c r="G236" s="16" t="str">
        <f>VLOOKUP(D236,'[2]DATOS PRESUP'!$A$15:$C$33,3)</f>
        <v>Administración  e impartición de los servicios educativos existentes de la Universidad Politécnica del Bicentenario</v>
      </c>
      <c r="H236" s="17">
        <v>1510</v>
      </c>
      <c r="I236" s="15" t="str">
        <f>VLOOKUP(H236,[2]partidas!$A$1:$B$274,2)</f>
        <v>Cuotas para el fondo de ahorro y fondo de trabajo</v>
      </c>
      <c r="J236" s="18">
        <v>49463.039999999986</v>
      </c>
      <c r="K236" s="18">
        <v>4121.92</v>
      </c>
      <c r="L236" s="18">
        <v>4121.92</v>
      </c>
      <c r="M236" s="19">
        <v>4121.92</v>
      </c>
      <c r="N236" s="19">
        <v>4121.92</v>
      </c>
      <c r="O236" s="19">
        <v>4121.92</v>
      </c>
      <c r="P236" s="19">
        <v>4121.92</v>
      </c>
      <c r="Q236" s="19">
        <v>4121.92</v>
      </c>
      <c r="R236" s="19">
        <v>4121.92</v>
      </c>
      <c r="S236" s="19">
        <v>4121.92</v>
      </c>
      <c r="T236" s="19">
        <v>4121.92</v>
      </c>
      <c r="U236" s="19">
        <v>4121.92</v>
      </c>
      <c r="V236" s="19">
        <v>4121.92</v>
      </c>
      <c r="W236" s="20" t="s">
        <v>399</v>
      </c>
      <c r="X236" s="32"/>
      <c r="Y236" s="33"/>
      <c r="Z236"/>
    </row>
    <row r="237" spans="1:26" s="7" customFormat="1" ht="45" hidden="1" x14ac:dyDescent="0.25">
      <c r="A237" s="14" t="s">
        <v>110</v>
      </c>
      <c r="B237" s="15">
        <v>1122010000</v>
      </c>
      <c r="C237" s="16" t="s">
        <v>31</v>
      </c>
      <c r="D237" s="16" t="s">
        <v>32</v>
      </c>
      <c r="E237" s="28" t="s">
        <v>386</v>
      </c>
      <c r="F237" s="28">
        <v>11</v>
      </c>
      <c r="G237" s="16" t="str">
        <f>VLOOKUP(D237,'[2]DATOS PRESUP'!$A$15:$C$33,3)</f>
        <v>Administración  e impartición de los servicios educativos existentes de la Universidad Politécnica del Bicentenario</v>
      </c>
      <c r="H237" s="17">
        <v>1510</v>
      </c>
      <c r="I237" s="15" t="str">
        <f>VLOOKUP(H237,[2]partidas!$A$1:$B$274,2)</f>
        <v>Cuotas para el fondo de ahorro y fondo de trabajo</v>
      </c>
      <c r="J237" s="18">
        <v>23532.84</v>
      </c>
      <c r="K237" s="18">
        <v>1961.07</v>
      </c>
      <c r="L237" s="18">
        <v>1961.07</v>
      </c>
      <c r="M237" s="19">
        <v>1961.07</v>
      </c>
      <c r="N237" s="19">
        <v>1961.07</v>
      </c>
      <c r="O237" s="19">
        <v>1961.07</v>
      </c>
      <c r="P237" s="19">
        <v>1961.07</v>
      </c>
      <c r="Q237" s="19">
        <v>1961.07</v>
      </c>
      <c r="R237" s="19">
        <v>1961.07</v>
      </c>
      <c r="S237" s="19">
        <v>1961.07</v>
      </c>
      <c r="T237" s="19">
        <v>1961.07</v>
      </c>
      <c r="U237" s="19">
        <v>1961.07</v>
      </c>
      <c r="V237" s="19">
        <v>1961.07</v>
      </c>
      <c r="W237" s="20" t="s">
        <v>399</v>
      </c>
      <c r="X237" s="32"/>
      <c r="Y237" s="33"/>
      <c r="Z237"/>
    </row>
    <row r="238" spans="1:26" s="7" customFormat="1" ht="45" hidden="1" x14ac:dyDescent="0.25">
      <c r="A238" s="14" t="s">
        <v>120</v>
      </c>
      <c r="B238" s="15">
        <v>1122010000</v>
      </c>
      <c r="C238" s="16" t="s">
        <v>31</v>
      </c>
      <c r="D238" s="16" t="s">
        <v>32</v>
      </c>
      <c r="E238" s="28" t="s">
        <v>386</v>
      </c>
      <c r="F238" s="28">
        <v>12</v>
      </c>
      <c r="G238" s="16" t="str">
        <f>VLOOKUP(D238,'[2]DATOS PRESUP'!$A$15:$C$33,3)</f>
        <v>Administración  e impartición de los servicios educativos existentes de la Universidad Politécnica del Bicentenario</v>
      </c>
      <c r="H238" s="17">
        <v>1510</v>
      </c>
      <c r="I238" s="15" t="str">
        <f>VLOOKUP(H238,[2]partidas!$A$1:$B$274,2)</f>
        <v>Cuotas para el fondo de ahorro y fondo de trabajo</v>
      </c>
      <c r="J238" s="18">
        <v>67229.39999999998</v>
      </c>
      <c r="K238" s="18">
        <v>5602.45</v>
      </c>
      <c r="L238" s="18">
        <v>5602.45</v>
      </c>
      <c r="M238" s="19">
        <v>5602.45</v>
      </c>
      <c r="N238" s="19">
        <v>5602.45</v>
      </c>
      <c r="O238" s="19">
        <v>5602.45</v>
      </c>
      <c r="P238" s="19">
        <v>5602.45</v>
      </c>
      <c r="Q238" s="19">
        <v>5602.45</v>
      </c>
      <c r="R238" s="19">
        <v>5602.45</v>
      </c>
      <c r="S238" s="19">
        <v>5602.45</v>
      </c>
      <c r="T238" s="19">
        <v>5602.45</v>
      </c>
      <c r="U238" s="19">
        <v>5602.45</v>
      </c>
      <c r="V238" s="19">
        <v>5602.45</v>
      </c>
      <c r="W238" s="20" t="s">
        <v>399</v>
      </c>
      <c r="X238" s="32"/>
      <c r="Y238" s="33"/>
      <c r="Z238"/>
    </row>
    <row r="239" spans="1:26" s="7" customFormat="1" ht="45" hidden="1" x14ac:dyDescent="0.25">
      <c r="A239" s="14" t="s">
        <v>187</v>
      </c>
      <c r="B239" s="15">
        <v>1122010000</v>
      </c>
      <c r="C239" s="16" t="s">
        <v>31</v>
      </c>
      <c r="D239" s="16" t="s">
        <v>32</v>
      </c>
      <c r="E239" s="28" t="s">
        <v>386</v>
      </c>
      <c r="F239" s="28">
        <v>13</v>
      </c>
      <c r="G239" s="16" t="str">
        <f>VLOOKUP(D239,'[2]DATOS PRESUP'!$A$15:$C$33,3)</f>
        <v>Administración  e impartición de los servicios educativos existentes de la Universidad Politécnica del Bicentenario</v>
      </c>
      <c r="H239" s="17">
        <v>1510</v>
      </c>
      <c r="I239" s="15" t="str">
        <f>VLOOKUP(H239,[2]partidas!$A$1:$B$274,2)</f>
        <v>Cuotas para el fondo de ahorro y fondo de trabajo</v>
      </c>
      <c r="J239" s="18">
        <v>75105.36</v>
      </c>
      <c r="K239" s="18">
        <v>6258.78</v>
      </c>
      <c r="L239" s="18">
        <v>6258.78</v>
      </c>
      <c r="M239" s="19">
        <v>6258.78</v>
      </c>
      <c r="N239" s="19">
        <v>6258.78</v>
      </c>
      <c r="O239" s="19">
        <v>6258.78</v>
      </c>
      <c r="P239" s="19">
        <v>6258.78</v>
      </c>
      <c r="Q239" s="19">
        <v>6258.78</v>
      </c>
      <c r="R239" s="19">
        <v>6258.78</v>
      </c>
      <c r="S239" s="19">
        <v>6258.78</v>
      </c>
      <c r="T239" s="19">
        <v>6258.78</v>
      </c>
      <c r="U239" s="19">
        <v>6258.78</v>
      </c>
      <c r="V239" s="19">
        <v>6258.78</v>
      </c>
      <c r="W239" s="20" t="s">
        <v>399</v>
      </c>
      <c r="X239" s="32"/>
      <c r="Y239" s="33"/>
      <c r="Z239"/>
    </row>
    <row r="240" spans="1:26" s="7" customFormat="1" ht="45" hidden="1" x14ac:dyDescent="0.25">
      <c r="A240" s="14" t="s">
        <v>398</v>
      </c>
      <c r="B240" s="15">
        <v>1122010000</v>
      </c>
      <c r="C240" s="16" t="s">
        <v>31</v>
      </c>
      <c r="D240" s="16" t="s">
        <v>34</v>
      </c>
      <c r="E240" s="28" t="s">
        <v>386</v>
      </c>
      <c r="F240" s="28">
        <v>8</v>
      </c>
      <c r="G240" s="16" t="str">
        <f>VLOOKUP(D240,'[2]DATOS PRESUP'!$A$15:$C$33,3)</f>
        <v>Aplicación de planes de trabajo de atención a la deserción y reprobación en los alumnos de la Universidad Politécnica del Bicentenario</v>
      </c>
      <c r="H240" s="17">
        <v>1510</v>
      </c>
      <c r="I240" s="15" t="str">
        <f>VLOOKUP(H240,[2]partidas!$A$1:$B$274,2)</f>
        <v>Cuotas para el fondo de ahorro y fondo de trabajo</v>
      </c>
      <c r="J240" s="18">
        <v>12727.320000000002</v>
      </c>
      <c r="K240" s="18">
        <v>1060.6099999999999</v>
      </c>
      <c r="L240" s="18">
        <v>1060.6099999999999</v>
      </c>
      <c r="M240" s="19">
        <v>1060.6099999999999</v>
      </c>
      <c r="N240" s="19">
        <v>1060.6099999999999</v>
      </c>
      <c r="O240" s="19">
        <v>1060.6099999999999</v>
      </c>
      <c r="P240" s="19">
        <v>1060.6099999999999</v>
      </c>
      <c r="Q240" s="19">
        <v>1060.6099999999999</v>
      </c>
      <c r="R240" s="19">
        <v>1060.6099999999999</v>
      </c>
      <c r="S240" s="19">
        <v>1060.6099999999999</v>
      </c>
      <c r="T240" s="19">
        <v>1060.6099999999999</v>
      </c>
      <c r="U240" s="19">
        <v>1060.6099999999999</v>
      </c>
      <c r="V240" s="19">
        <v>1060.6099999999999</v>
      </c>
      <c r="W240" s="20" t="s">
        <v>399</v>
      </c>
      <c r="X240" s="32"/>
      <c r="Y240" s="33"/>
      <c r="Z240"/>
    </row>
    <row r="241" spans="1:26" s="7" customFormat="1" ht="45" hidden="1" x14ac:dyDescent="0.25">
      <c r="A241" s="14" t="s">
        <v>81</v>
      </c>
      <c r="B241" s="15">
        <v>1122010000</v>
      </c>
      <c r="C241" s="16" t="s">
        <v>31</v>
      </c>
      <c r="D241" s="16" t="s">
        <v>36</v>
      </c>
      <c r="E241" s="28" t="s">
        <v>386</v>
      </c>
      <c r="F241" s="28">
        <v>7</v>
      </c>
      <c r="G241" s="16" t="str">
        <f>VLOOKUP(D241,'[2]DATOS PRESUP'!$A$15:$C$33,3)</f>
        <v>Apoyos para la profesionalización del personal de la Universidad Politécnica del Bicentenario</v>
      </c>
      <c r="H241" s="17">
        <v>1510</v>
      </c>
      <c r="I241" s="15" t="str">
        <f>VLOOKUP(H241,[2]partidas!$A$1:$B$274,2)</f>
        <v>Cuotas para el fondo de ahorro y fondo de trabajo</v>
      </c>
      <c r="J241" s="18">
        <v>12727.320000000002</v>
      </c>
      <c r="K241" s="18">
        <v>1060.6099999999999</v>
      </c>
      <c r="L241" s="18">
        <v>1060.6099999999999</v>
      </c>
      <c r="M241" s="19">
        <v>1060.6099999999999</v>
      </c>
      <c r="N241" s="19">
        <v>1060.6099999999999</v>
      </c>
      <c r="O241" s="19">
        <v>1060.6099999999999</v>
      </c>
      <c r="P241" s="19">
        <v>1060.6099999999999</v>
      </c>
      <c r="Q241" s="19">
        <v>1060.6099999999999</v>
      </c>
      <c r="R241" s="19">
        <v>1060.6099999999999</v>
      </c>
      <c r="S241" s="19">
        <v>1060.6099999999999</v>
      </c>
      <c r="T241" s="19">
        <v>1060.6099999999999</v>
      </c>
      <c r="U241" s="19">
        <v>1060.6099999999999</v>
      </c>
      <c r="V241" s="19">
        <v>1060.6099999999999</v>
      </c>
      <c r="W241" s="20" t="s">
        <v>399</v>
      </c>
      <c r="X241" s="32"/>
      <c r="Y241" s="33"/>
      <c r="Z241"/>
    </row>
    <row r="242" spans="1:26" s="7" customFormat="1" ht="45" hidden="1" x14ac:dyDescent="0.25">
      <c r="A242" s="14" t="s">
        <v>350</v>
      </c>
      <c r="B242" s="15">
        <v>1122010000</v>
      </c>
      <c r="C242" s="16" t="s">
        <v>31</v>
      </c>
      <c r="D242" s="16" t="s">
        <v>38</v>
      </c>
      <c r="E242" s="28" t="s">
        <v>387</v>
      </c>
      <c r="F242" s="28">
        <v>2</v>
      </c>
      <c r="G242" s="16" t="str">
        <f>VLOOKUP(D242,'[2]DATOS PRESUP'!$A$15:$C$33,3)</f>
        <v>Capacitación y certificación de competencias profesionales de los alumnos de la Universidad Politécnica del Bicentenario</v>
      </c>
      <c r="H242" s="17">
        <v>1510</v>
      </c>
      <c r="I242" s="15" t="str">
        <f>VLOOKUP(H242,[2]partidas!$A$1:$B$274,2)</f>
        <v>Cuotas para el fondo de ahorro y fondo de trabajo</v>
      </c>
      <c r="J242" s="18">
        <v>8883.2400000000016</v>
      </c>
      <c r="K242" s="18">
        <v>740.27</v>
      </c>
      <c r="L242" s="18">
        <v>740.27</v>
      </c>
      <c r="M242" s="19">
        <v>740.27</v>
      </c>
      <c r="N242" s="19">
        <v>740.27</v>
      </c>
      <c r="O242" s="19">
        <v>740.27</v>
      </c>
      <c r="P242" s="19">
        <v>740.27</v>
      </c>
      <c r="Q242" s="19">
        <v>740.27</v>
      </c>
      <c r="R242" s="19">
        <v>740.27</v>
      </c>
      <c r="S242" s="19">
        <v>740.27</v>
      </c>
      <c r="T242" s="19">
        <v>740.27</v>
      </c>
      <c r="U242" s="19">
        <v>740.27</v>
      </c>
      <c r="V242" s="19">
        <v>740.27</v>
      </c>
      <c r="W242" s="20" t="s">
        <v>399</v>
      </c>
      <c r="X242" s="32"/>
      <c r="Y242" s="33"/>
      <c r="Z242"/>
    </row>
    <row r="243" spans="1:26" s="7" customFormat="1" ht="45" hidden="1" x14ac:dyDescent="0.25">
      <c r="A243" s="14" t="s">
        <v>69</v>
      </c>
      <c r="B243" s="15">
        <v>1122010000</v>
      </c>
      <c r="C243" s="16" t="s">
        <v>31</v>
      </c>
      <c r="D243" s="16" t="s">
        <v>40</v>
      </c>
      <c r="E243" s="28" t="s">
        <v>386</v>
      </c>
      <c r="F243" s="28">
        <v>6</v>
      </c>
      <c r="G243" s="16" t="str">
        <f>VLOOKUP(D243,'[2]DATOS PRESUP'!$A$15:$C$33,3)</f>
        <v>Formación integral de las alumnos de la Universidad Politécnica del  Bicentenario</v>
      </c>
      <c r="H243" s="17">
        <v>1510</v>
      </c>
      <c r="I243" s="15" t="str">
        <f>VLOOKUP(H243,[2]partidas!$A$1:$B$274,2)</f>
        <v>Cuotas para el fondo de ahorro y fondo de trabajo</v>
      </c>
      <c r="J243" s="18">
        <v>14649.719999999996</v>
      </c>
      <c r="K243" s="18">
        <v>1220.81</v>
      </c>
      <c r="L243" s="18">
        <v>1220.81</v>
      </c>
      <c r="M243" s="19">
        <v>1220.81</v>
      </c>
      <c r="N243" s="19">
        <v>1220.81</v>
      </c>
      <c r="O243" s="19">
        <v>1220.81</v>
      </c>
      <c r="P243" s="19">
        <v>1220.81</v>
      </c>
      <c r="Q243" s="19">
        <v>1220.81</v>
      </c>
      <c r="R243" s="19">
        <v>1220.81</v>
      </c>
      <c r="S243" s="19">
        <v>1220.81</v>
      </c>
      <c r="T243" s="19">
        <v>1220.81</v>
      </c>
      <c r="U243" s="19">
        <v>1220.81</v>
      </c>
      <c r="V243" s="19">
        <v>1220.81</v>
      </c>
      <c r="W243" s="20" t="s">
        <v>399</v>
      </c>
      <c r="X243" s="32"/>
      <c r="Y243" s="33"/>
      <c r="Z243"/>
    </row>
    <row r="244" spans="1:26" s="7" customFormat="1" ht="45" hidden="1" x14ac:dyDescent="0.25">
      <c r="A244" s="14" t="s">
        <v>398</v>
      </c>
      <c r="B244" s="15">
        <v>1122010000</v>
      </c>
      <c r="C244" s="16" t="s">
        <v>31</v>
      </c>
      <c r="D244" s="16" t="s">
        <v>40</v>
      </c>
      <c r="E244" s="28" t="s">
        <v>386</v>
      </c>
      <c r="F244" s="28">
        <v>8</v>
      </c>
      <c r="G244" s="16" t="str">
        <f>VLOOKUP(D244,'[2]DATOS PRESUP'!$A$15:$C$33,3)</f>
        <v>Formación integral de las alumnos de la Universidad Politécnica del  Bicentenario</v>
      </c>
      <c r="H244" s="17">
        <v>1510</v>
      </c>
      <c r="I244" s="15" t="str">
        <f>VLOOKUP(H244,[2]partidas!$A$1:$B$274,2)</f>
        <v>Cuotas para el fondo de ahorro y fondo de trabajo</v>
      </c>
      <c r="J244" s="18">
        <v>17766.360000000004</v>
      </c>
      <c r="K244" s="18">
        <v>1480.53</v>
      </c>
      <c r="L244" s="18">
        <v>1480.53</v>
      </c>
      <c r="M244" s="19">
        <v>1480.53</v>
      </c>
      <c r="N244" s="19">
        <v>1480.53</v>
      </c>
      <c r="O244" s="19">
        <v>1480.53</v>
      </c>
      <c r="P244" s="19">
        <v>1480.53</v>
      </c>
      <c r="Q244" s="19">
        <v>1480.53</v>
      </c>
      <c r="R244" s="19">
        <v>1480.53</v>
      </c>
      <c r="S244" s="19">
        <v>1480.53</v>
      </c>
      <c r="T244" s="19">
        <v>1480.53</v>
      </c>
      <c r="U244" s="19">
        <v>1480.53</v>
      </c>
      <c r="V244" s="19">
        <v>1480.53</v>
      </c>
      <c r="W244" s="20" t="s">
        <v>399</v>
      </c>
      <c r="X244" s="32"/>
      <c r="Y244" s="33"/>
      <c r="Z244"/>
    </row>
    <row r="245" spans="1:26" s="7" customFormat="1" ht="45" hidden="1" x14ac:dyDescent="0.25">
      <c r="A245" s="14" t="s">
        <v>126</v>
      </c>
      <c r="B245" s="15">
        <v>1122010000</v>
      </c>
      <c r="C245" s="16" t="s">
        <v>23</v>
      </c>
      <c r="D245" s="16" t="s">
        <v>43</v>
      </c>
      <c r="E245" s="28" t="s">
        <v>388</v>
      </c>
      <c r="F245" s="28">
        <v>1</v>
      </c>
      <c r="G245" s="16" t="str">
        <f>VLOOKUP(D245,'[2]DATOS PRESUP'!$A$15:$C$33,3)</f>
        <v>Mantenimiento de la infraestructura de la Universidad Politécnica del Bicentenario</v>
      </c>
      <c r="H245" s="17">
        <v>1510</v>
      </c>
      <c r="I245" s="15" t="str">
        <f>VLOOKUP(H245,[2]partidas!$A$1:$B$274,2)</f>
        <v>Cuotas para el fondo de ahorro y fondo de trabajo</v>
      </c>
      <c r="J245" s="18">
        <v>17232</v>
      </c>
      <c r="K245" s="18">
        <v>1436</v>
      </c>
      <c r="L245" s="18">
        <v>1436</v>
      </c>
      <c r="M245" s="19">
        <v>1436</v>
      </c>
      <c r="N245" s="19">
        <v>1436</v>
      </c>
      <c r="O245" s="19">
        <v>1436</v>
      </c>
      <c r="P245" s="19">
        <v>1436</v>
      </c>
      <c r="Q245" s="19">
        <v>1436</v>
      </c>
      <c r="R245" s="19">
        <v>1436</v>
      </c>
      <c r="S245" s="19">
        <v>1436</v>
      </c>
      <c r="T245" s="19">
        <v>1436</v>
      </c>
      <c r="U245" s="19">
        <v>1436</v>
      </c>
      <c r="V245" s="19">
        <v>1436</v>
      </c>
      <c r="W245" s="20" t="s">
        <v>399</v>
      </c>
      <c r="X245" s="32"/>
      <c r="Y245" s="33"/>
      <c r="Z245"/>
    </row>
    <row r="246" spans="1:26" s="7" customFormat="1" ht="45" hidden="1" x14ac:dyDescent="0.25">
      <c r="A246" s="14" t="s">
        <v>350</v>
      </c>
      <c r="B246" s="15">
        <v>1122010000</v>
      </c>
      <c r="C246" s="16" t="s">
        <v>26</v>
      </c>
      <c r="D246" s="16" t="s">
        <v>47</v>
      </c>
      <c r="E246" s="28" t="s">
        <v>387</v>
      </c>
      <c r="F246" s="28">
        <v>2</v>
      </c>
      <c r="G246" s="16" t="str">
        <f>VLOOKUP(D246,'[2]DATOS PRESUP'!$A$15:$C$33,3)</f>
        <v>Operación de servicios de vinculación de la Universidad Politécnica del Bicentenario con el entorno</v>
      </c>
      <c r="H246" s="17">
        <v>1510</v>
      </c>
      <c r="I246" s="15" t="str">
        <f>VLOOKUP(H246,[2]partidas!$A$1:$B$274,2)</f>
        <v>Cuotas para el fondo de ahorro y fondo de trabajo</v>
      </c>
      <c r="J246" s="18">
        <v>25463.279999999995</v>
      </c>
      <c r="K246" s="18">
        <v>2121.94</v>
      </c>
      <c r="L246" s="18">
        <v>2121.94</v>
      </c>
      <c r="M246" s="19">
        <v>2121.94</v>
      </c>
      <c r="N246" s="19">
        <v>2121.94</v>
      </c>
      <c r="O246" s="19">
        <v>2121.94</v>
      </c>
      <c r="P246" s="19">
        <v>2121.94</v>
      </c>
      <c r="Q246" s="19">
        <v>2121.94</v>
      </c>
      <c r="R246" s="19">
        <v>2121.94</v>
      </c>
      <c r="S246" s="19">
        <v>2121.94</v>
      </c>
      <c r="T246" s="19">
        <v>2121.94</v>
      </c>
      <c r="U246" s="19">
        <v>2121.94</v>
      </c>
      <c r="V246" s="19">
        <v>2121.94</v>
      </c>
      <c r="W246" s="20" t="s">
        <v>399</v>
      </c>
      <c r="X246" s="32"/>
      <c r="Y246" s="33"/>
      <c r="Z246"/>
    </row>
    <row r="247" spans="1:26" s="7" customFormat="1" ht="45" hidden="1" x14ac:dyDescent="0.25">
      <c r="A247" s="14" t="s">
        <v>320</v>
      </c>
      <c r="B247" s="15">
        <v>1122010000</v>
      </c>
      <c r="C247" s="16" t="s">
        <v>26</v>
      </c>
      <c r="D247" s="16" t="s">
        <v>51</v>
      </c>
      <c r="E247" s="28" t="s">
        <v>387</v>
      </c>
      <c r="F247" s="28">
        <v>3</v>
      </c>
      <c r="G247" s="16" t="str">
        <f>VLOOKUP(D247,'[2]DATOS PRESUP'!$A$15:$C$33,3)</f>
        <v>Administración del mantenimiento y soporte de equipo informático, cómputo y redes de la Universidad Politécnica del Bicentenario</v>
      </c>
      <c r="H247" s="17">
        <v>1510</v>
      </c>
      <c r="I247" s="15" t="str">
        <f>VLOOKUP(H247,[2]partidas!$A$1:$B$274,2)</f>
        <v>Cuotas para el fondo de ahorro y fondo de trabajo</v>
      </c>
      <c r="J247" s="18">
        <v>12727.320000000002</v>
      </c>
      <c r="K247" s="18">
        <v>1060.6099999999999</v>
      </c>
      <c r="L247" s="18">
        <v>1060.6099999999999</v>
      </c>
      <c r="M247" s="19">
        <v>1060.6099999999999</v>
      </c>
      <c r="N247" s="19">
        <v>1060.6099999999999</v>
      </c>
      <c r="O247" s="19">
        <v>1060.6099999999999</v>
      </c>
      <c r="P247" s="19">
        <v>1060.6099999999999</v>
      </c>
      <c r="Q247" s="19">
        <v>1060.6099999999999</v>
      </c>
      <c r="R247" s="19">
        <v>1060.6099999999999</v>
      </c>
      <c r="S247" s="19">
        <v>1060.6099999999999</v>
      </c>
      <c r="T247" s="19">
        <v>1060.6099999999999</v>
      </c>
      <c r="U247" s="19">
        <v>1060.6099999999999</v>
      </c>
      <c r="V247" s="19">
        <v>1060.6099999999999</v>
      </c>
      <c r="W247" s="20" t="s">
        <v>399</v>
      </c>
      <c r="X247" s="32"/>
      <c r="Y247" s="33"/>
      <c r="Z247"/>
    </row>
    <row r="248" spans="1:26" s="7" customFormat="1" ht="45" hidden="1" x14ac:dyDescent="0.25">
      <c r="A248" s="14" t="s">
        <v>58</v>
      </c>
      <c r="B248" s="15">
        <v>1122010000</v>
      </c>
      <c r="C248" s="16" t="s">
        <v>31</v>
      </c>
      <c r="D248" s="16" t="s">
        <v>53</v>
      </c>
      <c r="E248" s="28" t="s">
        <v>386</v>
      </c>
      <c r="F248" s="28">
        <v>5</v>
      </c>
      <c r="G248" s="16" t="str">
        <f>VLOOKUP(D248,'[2]DATOS PRESUP'!$A$15:$C$33,3)</f>
        <v>Administración de los servicios escolares de la Universidad Politécnica del Bicentenario</v>
      </c>
      <c r="H248" s="17">
        <v>1510</v>
      </c>
      <c r="I248" s="15" t="str">
        <f>VLOOKUP(H248,[2]partidas!$A$1:$B$274,2)</f>
        <v>Cuotas para el fondo de ahorro y fondo de trabajo</v>
      </c>
      <c r="J248" s="18">
        <v>22337.880000000005</v>
      </c>
      <c r="K248" s="18">
        <v>1861.49</v>
      </c>
      <c r="L248" s="18">
        <v>1861.49</v>
      </c>
      <c r="M248" s="19">
        <v>1861.49</v>
      </c>
      <c r="N248" s="19">
        <v>1861.49</v>
      </c>
      <c r="O248" s="19">
        <v>1861.49</v>
      </c>
      <c r="P248" s="19">
        <v>1861.49</v>
      </c>
      <c r="Q248" s="19">
        <v>1861.49</v>
      </c>
      <c r="R248" s="19">
        <v>1861.49</v>
      </c>
      <c r="S248" s="19">
        <v>1861.49</v>
      </c>
      <c r="T248" s="19">
        <v>1861.49</v>
      </c>
      <c r="U248" s="19">
        <v>1861.49</v>
      </c>
      <c r="V248" s="19">
        <v>1861.49</v>
      </c>
      <c r="W248" s="20" t="s">
        <v>399</v>
      </c>
      <c r="X248" s="32"/>
      <c r="Y248" s="33"/>
      <c r="Z248"/>
    </row>
    <row r="249" spans="1:26" s="7" customFormat="1" ht="45" hidden="1" x14ac:dyDescent="0.25">
      <c r="A249" s="14" t="s">
        <v>86</v>
      </c>
      <c r="B249" s="15">
        <v>1122010000</v>
      </c>
      <c r="C249" s="16" t="s">
        <v>26</v>
      </c>
      <c r="D249" s="16" t="s">
        <v>55</v>
      </c>
      <c r="E249" s="28" t="s">
        <v>386</v>
      </c>
      <c r="F249" s="28">
        <v>1</v>
      </c>
      <c r="G249" s="16" t="str">
        <f>VLOOKUP(D249,'[2]DATOS PRESUP'!$A$15:$C$33,3)</f>
        <v>Gestión de proyectos de investigación, innovación y desarrollo tecnológico de la UPB</v>
      </c>
      <c r="H249" s="17">
        <v>1510</v>
      </c>
      <c r="I249" s="15" t="str">
        <f>VLOOKUP(H249,[2]partidas!$A$1:$B$274,2)</f>
        <v>Cuotas para el fondo de ahorro y fondo de trabajo</v>
      </c>
      <c r="J249" s="18">
        <v>8883.2400000000016</v>
      </c>
      <c r="K249" s="18">
        <v>740.27</v>
      </c>
      <c r="L249" s="18">
        <v>740.27</v>
      </c>
      <c r="M249" s="19">
        <v>740.27</v>
      </c>
      <c r="N249" s="19">
        <v>740.27</v>
      </c>
      <c r="O249" s="19">
        <v>740.27</v>
      </c>
      <c r="P249" s="19">
        <v>740.27</v>
      </c>
      <c r="Q249" s="19">
        <v>740.27</v>
      </c>
      <c r="R249" s="19">
        <v>740.27</v>
      </c>
      <c r="S249" s="19">
        <v>740.27</v>
      </c>
      <c r="T249" s="19">
        <v>740.27</v>
      </c>
      <c r="U249" s="19">
        <v>740.27</v>
      </c>
      <c r="V249" s="19">
        <v>740.27</v>
      </c>
      <c r="W249" s="20" t="s">
        <v>399</v>
      </c>
      <c r="X249" s="32"/>
      <c r="Y249" s="33"/>
      <c r="Z249"/>
    </row>
    <row r="250" spans="1:26" s="7" customFormat="1" ht="45" hidden="1" x14ac:dyDescent="0.25">
      <c r="A250" s="14" t="s">
        <v>240</v>
      </c>
      <c r="B250" s="15">
        <v>1122010000</v>
      </c>
      <c r="C250" s="16" t="s">
        <v>23</v>
      </c>
      <c r="D250" s="16" t="s">
        <v>24</v>
      </c>
      <c r="E250" s="28" t="s">
        <v>388</v>
      </c>
      <c r="F250" s="28">
        <v>3</v>
      </c>
      <c r="G250" s="16" t="str">
        <f>VLOOKUP(D250,'[2]DATOS PRESUP'!$A$15:$C$33,3)</f>
        <v>Administración de los recursos humanos, materiales, financieros y de servicios de la Universidad Politécnica del Bicentenario</v>
      </c>
      <c r="H250" s="17">
        <v>1540</v>
      </c>
      <c r="I250" s="15" t="str">
        <f>VLOOKUP(H250,[2]partidas!$A$1:$B$274,2)</f>
        <v>Prestaciones contractuales</v>
      </c>
      <c r="J250" s="18">
        <v>94416.36</v>
      </c>
      <c r="K250" s="18">
        <v>7868.03</v>
      </c>
      <c r="L250" s="18">
        <v>7868.03</v>
      </c>
      <c r="M250" s="19">
        <v>7868.03</v>
      </c>
      <c r="N250" s="19">
        <v>7868.03</v>
      </c>
      <c r="O250" s="19">
        <v>7868.03</v>
      </c>
      <c r="P250" s="19">
        <v>7868.03</v>
      </c>
      <c r="Q250" s="19">
        <v>7868.03</v>
      </c>
      <c r="R250" s="19">
        <v>7868.03</v>
      </c>
      <c r="S250" s="19">
        <v>7868.03</v>
      </c>
      <c r="T250" s="19">
        <v>7868.03</v>
      </c>
      <c r="U250" s="19">
        <v>7868.03</v>
      </c>
      <c r="V250" s="19">
        <v>7868.03</v>
      </c>
      <c r="W250" s="20" t="s">
        <v>399</v>
      </c>
      <c r="X250" s="32"/>
      <c r="Y250" s="33"/>
      <c r="Z250"/>
    </row>
    <row r="251" spans="1:26" s="7" customFormat="1" ht="45" hidden="1" x14ac:dyDescent="0.25">
      <c r="A251" s="14" t="s">
        <v>250</v>
      </c>
      <c r="B251" s="15">
        <v>1122010000</v>
      </c>
      <c r="C251" s="16" t="s">
        <v>23</v>
      </c>
      <c r="D251" s="16" t="s">
        <v>24</v>
      </c>
      <c r="E251" s="28" t="s">
        <v>388</v>
      </c>
      <c r="F251" s="28">
        <v>4</v>
      </c>
      <c r="G251" s="16" t="str">
        <f>VLOOKUP(D251,'[2]DATOS PRESUP'!$A$15:$C$33,3)</f>
        <v>Administración de los recursos humanos, materiales, financieros y de servicios de la Universidad Politécnica del Bicentenario</v>
      </c>
      <c r="H251" s="17">
        <v>1540</v>
      </c>
      <c r="I251" s="15" t="str">
        <f>VLOOKUP(H251,[2]partidas!$A$1:$B$274,2)</f>
        <v>Prestaciones contractuales</v>
      </c>
      <c r="J251" s="18">
        <v>179319.07000000004</v>
      </c>
      <c r="K251" s="18">
        <v>16120.16</v>
      </c>
      <c r="L251" s="18">
        <v>1997.31</v>
      </c>
      <c r="M251" s="19">
        <v>16120.16</v>
      </c>
      <c r="N251" s="19">
        <v>16120.16</v>
      </c>
      <c r="O251" s="19">
        <v>16120.16</v>
      </c>
      <c r="P251" s="19">
        <v>16120.16</v>
      </c>
      <c r="Q251" s="19">
        <v>16120.16</v>
      </c>
      <c r="R251" s="19">
        <v>16120.16</v>
      </c>
      <c r="S251" s="19">
        <v>16120.16</v>
      </c>
      <c r="T251" s="19">
        <v>16120.16</v>
      </c>
      <c r="U251" s="19">
        <v>16120.16</v>
      </c>
      <c r="V251" s="19">
        <v>16120.16</v>
      </c>
      <c r="W251" s="20" t="s">
        <v>399</v>
      </c>
      <c r="X251" s="32"/>
      <c r="Y251" s="33"/>
      <c r="Z251"/>
    </row>
    <row r="252" spans="1:26" s="7" customFormat="1" ht="45" hidden="1" x14ac:dyDescent="0.25">
      <c r="A252" s="14" t="s">
        <v>339</v>
      </c>
      <c r="B252" s="15">
        <v>1122010000</v>
      </c>
      <c r="C252" s="16" t="s">
        <v>23</v>
      </c>
      <c r="D252" s="16" t="s">
        <v>24</v>
      </c>
      <c r="E252" s="28" t="s">
        <v>388</v>
      </c>
      <c r="F252" s="28">
        <v>5</v>
      </c>
      <c r="G252" s="16" t="str">
        <f>VLOOKUP(D252,'[2]DATOS PRESUP'!$A$15:$C$33,3)</f>
        <v>Administración de los recursos humanos, materiales, financieros y de servicios de la Universidad Politécnica del Bicentenario</v>
      </c>
      <c r="H252" s="17">
        <v>1540</v>
      </c>
      <c r="I252" s="15" t="str">
        <f>VLOOKUP(H252,[2]partidas!$A$1:$B$274,2)</f>
        <v>Prestaciones contractuales</v>
      </c>
      <c r="J252" s="18">
        <v>289470.02</v>
      </c>
      <c r="K252" s="18">
        <v>3332.72</v>
      </c>
      <c r="L252" s="18">
        <v>0</v>
      </c>
      <c r="M252" s="19">
        <v>28613.73</v>
      </c>
      <c r="N252" s="19">
        <v>28613.73</v>
      </c>
      <c r="O252" s="19">
        <v>28613.73</v>
      </c>
      <c r="P252" s="19">
        <v>28613.73</v>
      </c>
      <c r="Q252" s="19">
        <v>28613.73</v>
      </c>
      <c r="R252" s="19">
        <v>28613.73</v>
      </c>
      <c r="S252" s="19">
        <v>28613.73</v>
      </c>
      <c r="T252" s="19">
        <v>28613.73</v>
      </c>
      <c r="U252" s="19">
        <v>28613.73</v>
      </c>
      <c r="V252" s="19">
        <v>28613.73</v>
      </c>
      <c r="W252" s="20" t="s">
        <v>399</v>
      </c>
      <c r="X252" s="32"/>
      <c r="Y252" s="33"/>
      <c r="Z252"/>
    </row>
    <row r="253" spans="1:26" s="7" customFormat="1" ht="45" hidden="1" x14ac:dyDescent="0.25">
      <c r="A253" s="14" t="s">
        <v>339</v>
      </c>
      <c r="B253" s="15">
        <v>1522010000</v>
      </c>
      <c r="C253" s="16" t="s">
        <v>23</v>
      </c>
      <c r="D253" s="16" t="s">
        <v>24</v>
      </c>
      <c r="E253" s="28" t="s">
        <v>388</v>
      </c>
      <c r="F253" s="28">
        <v>5</v>
      </c>
      <c r="G253" s="16" t="str">
        <f>VLOOKUP(D253,'[2]DATOS PRESUP'!$A$15:$C$33,3)</f>
        <v>Administración de los recursos humanos, materiales, financieros y de servicios de la Universidad Politécnica del Bicentenario</v>
      </c>
      <c r="H253" s="17">
        <v>1540</v>
      </c>
      <c r="I253" s="15" t="str">
        <f>VLOOKUP(H253,[2]partidas!$A$1:$B$274,2)</f>
        <v>Prestaciones contractuales</v>
      </c>
      <c r="J253" s="18">
        <v>68047.599999999991</v>
      </c>
      <c r="K253" s="18">
        <v>25281.01</v>
      </c>
      <c r="L253" s="18">
        <v>42766.59</v>
      </c>
      <c r="M253" s="19">
        <v>0</v>
      </c>
      <c r="N253" s="19">
        <v>0</v>
      </c>
      <c r="O253" s="19">
        <v>0</v>
      </c>
      <c r="P253" s="19">
        <v>0</v>
      </c>
      <c r="Q253" s="19">
        <v>0</v>
      </c>
      <c r="R253" s="19">
        <v>0</v>
      </c>
      <c r="S253" s="19">
        <v>0</v>
      </c>
      <c r="T253" s="19">
        <v>0</v>
      </c>
      <c r="U253" s="19">
        <v>0</v>
      </c>
      <c r="V253" s="19">
        <v>0</v>
      </c>
      <c r="W253" s="20" t="s">
        <v>399</v>
      </c>
      <c r="X253" s="32"/>
      <c r="Y253" s="33"/>
      <c r="Z253"/>
    </row>
    <row r="254" spans="1:26" s="7" customFormat="1" ht="30" hidden="1" x14ac:dyDescent="0.25">
      <c r="A254" s="14" t="s">
        <v>232</v>
      </c>
      <c r="B254" s="15">
        <v>1122010000</v>
      </c>
      <c r="C254" s="16" t="s">
        <v>26</v>
      </c>
      <c r="D254" s="16" t="s">
        <v>27</v>
      </c>
      <c r="E254" s="28" t="s">
        <v>387</v>
      </c>
      <c r="F254" s="28">
        <v>1</v>
      </c>
      <c r="G254" s="16" t="str">
        <f>VLOOKUP(D254,'[2]DATOS PRESUP'!$A$15:$C$33,3)</f>
        <v>Dirección Estratégica de la Universidad Politécnica del Bicentenario</v>
      </c>
      <c r="H254" s="17">
        <v>1540</v>
      </c>
      <c r="I254" s="15" t="str">
        <f>VLOOKUP(H254,[2]partidas!$A$1:$B$274,2)</f>
        <v>Prestaciones contractuales</v>
      </c>
      <c r="J254" s="18">
        <v>338859.72000000003</v>
      </c>
      <c r="K254" s="18">
        <v>28238.31</v>
      </c>
      <c r="L254" s="18">
        <v>28238.31</v>
      </c>
      <c r="M254" s="19">
        <v>28238.31</v>
      </c>
      <c r="N254" s="19">
        <v>28238.31</v>
      </c>
      <c r="O254" s="19">
        <v>28238.31</v>
      </c>
      <c r="P254" s="19">
        <v>28238.31</v>
      </c>
      <c r="Q254" s="19">
        <v>28238.31</v>
      </c>
      <c r="R254" s="19">
        <v>28238.31</v>
      </c>
      <c r="S254" s="19">
        <v>28238.31</v>
      </c>
      <c r="T254" s="19">
        <v>28238.31</v>
      </c>
      <c r="U254" s="19">
        <v>28238.31</v>
      </c>
      <c r="V254" s="19">
        <v>28238.31</v>
      </c>
      <c r="W254" s="20" t="s">
        <v>399</v>
      </c>
      <c r="X254" s="32"/>
      <c r="Y254" s="33"/>
      <c r="Z254"/>
    </row>
    <row r="255" spans="1:26" s="7" customFormat="1" ht="45" hidden="1" x14ac:dyDescent="0.25">
      <c r="A255" s="14" t="s">
        <v>202</v>
      </c>
      <c r="B255" s="15">
        <v>1122010000</v>
      </c>
      <c r="C255" s="16" t="s">
        <v>26</v>
      </c>
      <c r="D255" s="16" t="s">
        <v>29</v>
      </c>
      <c r="E255" s="28" t="s">
        <v>388</v>
      </c>
      <c r="F255" s="28">
        <v>2</v>
      </c>
      <c r="G255" s="16" t="str">
        <f>VLOOKUP(D255,'[2]DATOS PRESUP'!$A$15:$C$33,3)</f>
        <v>Operación del modelo de planeación y evaluación de la Universidad Politécnica del Bicentenario</v>
      </c>
      <c r="H255" s="17">
        <v>1540</v>
      </c>
      <c r="I255" s="15" t="str">
        <f>VLOOKUP(H255,[2]partidas!$A$1:$B$274,2)</f>
        <v>Prestaciones contractuales</v>
      </c>
      <c r="J255" s="18">
        <v>251616.48000000007</v>
      </c>
      <c r="K255" s="18">
        <v>20968.04</v>
      </c>
      <c r="L255" s="18">
        <v>20968.04</v>
      </c>
      <c r="M255" s="19">
        <v>20968.04</v>
      </c>
      <c r="N255" s="19">
        <v>20968.04</v>
      </c>
      <c r="O255" s="19">
        <v>20968.04</v>
      </c>
      <c r="P255" s="19">
        <v>20968.04</v>
      </c>
      <c r="Q255" s="19">
        <v>20968.04</v>
      </c>
      <c r="R255" s="19">
        <v>20968.04</v>
      </c>
      <c r="S255" s="19">
        <v>20968.04</v>
      </c>
      <c r="T255" s="19">
        <v>20968.04</v>
      </c>
      <c r="U255" s="19">
        <v>20968.04</v>
      </c>
      <c r="V255" s="19">
        <v>20968.04</v>
      </c>
      <c r="W255" s="20" t="s">
        <v>399</v>
      </c>
      <c r="X255" s="32"/>
      <c r="Y255" s="33"/>
      <c r="Z255"/>
    </row>
    <row r="256" spans="1:26" s="7" customFormat="1" ht="30" hidden="1" x14ac:dyDescent="0.25">
      <c r="A256" s="14" t="s">
        <v>320</v>
      </c>
      <c r="B256" s="15">
        <v>1122010000</v>
      </c>
      <c r="C256" s="16" t="s">
        <v>26</v>
      </c>
      <c r="D256" s="16" t="s">
        <v>27</v>
      </c>
      <c r="E256" s="28" t="s">
        <v>387</v>
      </c>
      <c r="F256" s="28">
        <v>3</v>
      </c>
      <c r="G256" s="16" t="str">
        <f>VLOOKUP(D256,'[2]DATOS PRESUP'!$A$15:$C$33,3)</f>
        <v>Dirección Estratégica de la Universidad Politécnica del Bicentenario</v>
      </c>
      <c r="H256" s="17">
        <v>1540</v>
      </c>
      <c r="I256" s="15" t="str">
        <f>VLOOKUP(H256,[2]partidas!$A$1:$B$274,2)</f>
        <v>Prestaciones contractuales</v>
      </c>
      <c r="J256" s="18">
        <v>94416.36</v>
      </c>
      <c r="K256" s="18">
        <v>7868.03</v>
      </c>
      <c r="L256" s="18">
        <v>7868.03</v>
      </c>
      <c r="M256" s="19">
        <v>7868.03</v>
      </c>
      <c r="N256" s="19">
        <v>7868.03</v>
      </c>
      <c r="O256" s="19">
        <v>7868.03</v>
      </c>
      <c r="P256" s="19">
        <v>7868.03</v>
      </c>
      <c r="Q256" s="19">
        <v>7868.03</v>
      </c>
      <c r="R256" s="19">
        <v>7868.03</v>
      </c>
      <c r="S256" s="19">
        <v>7868.03</v>
      </c>
      <c r="T256" s="19">
        <v>7868.03</v>
      </c>
      <c r="U256" s="19">
        <v>7868.03</v>
      </c>
      <c r="V256" s="19">
        <v>7868.03</v>
      </c>
      <c r="W256" s="20" t="s">
        <v>399</v>
      </c>
      <c r="X256" s="32"/>
      <c r="Y256" s="33"/>
      <c r="Z256"/>
    </row>
    <row r="257" spans="1:26" s="7" customFormat="1" ht="45" hidden="1" x14ac:dyDescent="0.25">
      <c r="A257" s="14" t="s">
        <v>288</v>
      </c>
      <c r="B257" s="15">
        <v>1122010000</v>
      </c>
      <c r="C257" s="16" t="s">
        <v>31</v>
      </c>
      <c r="D257" s="16" t="s">
        <v>32</v>
      </c>
      <c r="E257" s="28" t="s">
        <v>386</v>
      </c>
      <c r="F257" s="28">
        <v>2</v>
      </c>
      <c r="G257" s="16" t="str">
        <f>VLOOKUP(D257,'[2]DATOS PRESUP'!$A$15:$C$33,3)</f>
        <v>Administración  e impartición de los servicios educativos existentes de la Universidad Politécnica del Bicentenario</v>
      </c>
      <c r="H257" s="17">
        <v>1540</v>
      </c>
      <c r="I257" s="15" t="str">
        <f>VLOOKUP(H257,[2]partidas!$A$1:$B$274,2)</f>
        <v>Prestaciones contractuales</v>
      </c>
      <c r="J257" s="18">
        <v>159101.28</v>
      </c>
      <c r="K257" s="18">
        <v>13258.44</v>
      </c>
      <c r="L257" s="18">
        <v>13258.44</v>
      </c>
      <c r="M257" s="19">
        <v>13258.44</v>
      </c>
      <c r="N257" s="19">
        <v>13258.44</v>
      </c>
      <c r="O257" s="19">
        <v>13258.44</v>
      </c>
      <c r="P257" s="19">
        <v>13258.44</v>
      </c>
      <c r="Q257" s="19">
        <v>13258.44</v>
      </c>
      <c r="R257" s="19">
        <v>13258.44</v>
      </c>
      <c r="S257" s="19">
        <v>13258.44</v>
      </c>
      <c r="T257" s="19">
        <v>13258.44</v>
      </c>
      <c r="U257" s="19">
        <v>13258.44</v>
      </c>
      <c r="V257" s="19">
        <v>13258.44</v>
      </c>
      <c r="W257" s="20" t="s">
        <v>399</v>
      </c>
      <c r="X257" s="32"/>
      <c r="Y257" s="33"/>
      <c r="Z257"/>
    </row>
    <row r="258" spans="1:26" s="7" customFormat="1" ht="45" hidden="1" x14ac:dyDescent="0.25">
      <c r="A258" s="14" t="s">
        <v>90</v>
      </c>
      <c r="B258" s="15">
        <v>1122010000</v>
      </c>
      <c r="C258" s="16" t="s">
        <v>31</v>
      </c>
      <c r="D258" s="16" t="s">
        <v>32</v>
      </c>
      <c r="E258" s="28" t="s">
        <v>386</v>
      </c>
      <c r="F258" s="28">
        <v>3</v>
      </c>
      <c r="G258" s="16" t="str">
        <f>VLOOKUP(D258,'[2]DATOS PRESUP'!$A$15:$C$33,3)</f>
        <v>Administración  e impartición de los servicios educativos existentes de la Universidad Politécnica del Bicentenario</v>
      </c>
      <c r="H258" s="17">
        <v>1540</v>
      </c>
      <c r="I258" s="15" t="str">
        <f>VLOOKUP(H258,[2]partidas!$A$1:$B$274,2)</f>
        <v>Prestaciones contractuales</v>
      </c>
      <c r="J258" s="18">
        <v>300235.08</v>
      </c>
      <c r="K258" s="18">
        <v>25019.59</v>
      </c>
      <c r="L258" s="18">
        <v>25019.59</v>
      </c>
      <c r="M258" s="19">
        <v>25019.59</v>
      </c>
      <c r="N258" s="19">
        <v>25019.59</v>
      </c>
      <c r="O258" s="19">
        <v>25019.59</v>
      </c>
      <c r="P258" s="19">
        <v>25019.59</v>
      </c>
      <c r="Q258" s="19">
        <v>25019.59</v>
      </c>
      <c r="R258" s="19">
        <v>25019.59</v>
      </c>
      <c r="S258" s="19">
        <v>25019.59</v>
      </c>
      <c r="T258" s="19">
        <v>25019.59</v>
      </c>
      <c r="U258" s="19">
        <v>25019.59</v>
      </c>
      <c r="V258" s="19">
        <v>25019.59</v>
      </c>
      <c r="W258" s="20" t="s">
        <v>399</v>
      </c>
      <c r="X258" s="32"/>
      <c r="Y258" s="33"/>
      <c r="Z258"/>
    </row>
    <row r="259" spans="1:26" s="7" customFormat="1" ht="45" hidden="1" x14ac:dyDescent="0.25">
      <c r="A259" s="14" t="s">
        <v>99</v>
      </c>
      <c r="B259" s="15">
        <v>1122010000</v>
      </c>
      <c r="C259" s="16" t="s">
        <v>31</v>
      </c>
      <c r="D259" s="16" t="s">
        <v>32</v>
      </c>
      <c r="E259" s="28" t="s">
        <v>386</v>
      </c>
      <c r="F259" s="28">
        <v>4</v>
      </c>
      <c r="G259" s="16" t="str">
        <f>VLOOKUP(D259,'[2]DATOS PRESUP'!$A$15:$C$33,3)</f>
        <v>Administración  e impartición de los servicios educativos existentes de la Universidad Politécnica del Bicentenario</v>
      </c>
      <c r="H259" s="17">
        <v>1540</v>
      </c>
      <c r="I259" s="15" t="str">
        <f>VLOOKUP(H259,[2]partidas!$A$1:$B$274,2)</f>
        <v>Prestaciones contractuales</v>
      </c>
      <c r="J259" s="18">
        <v>190235.28</v>
      </c>
      <c r="K259" s="18">
        <v>15852.94</v>
      </c>
      <c r="L259" s="18">
        <v>15852.94</v>
      </c>
      <c r="M259" s="19">
        <v>15852.94</v>
      </c>
      <c r="N259" s="19">
        <v>15852.94</v>
      </c>
      <c r="O259" s="19">
        <v>15852.94</v>
      </c>
      <c r="P259" s="19">
        <v>15852.94</v>
      </c>
      <c r="Q259" s="19">
        <v>15852.94</v>
      </c>
      <c r="R259" s="19">
        <v>15852.94</v>
      </c>
      <c r="S259" s="19">
        <v>15852.94</v>
      </c>
      <c r="T259" s="19">
        <v>15852.94</v>
      </c>
      <c r="U259" s="19">
        <v>15852.94</v>
      </c>
      <c r="V259" s="19">
        <v>15852.94</v>
      </c>
      <c r="W259" s="20" t="s">
        <v>399</v>
      </c>
      <c r="X259" s="32"/>
      <c r="Y259" s="33"/>
      <c r="Z259"/>
    </row>
    <row r="260" spans="1:26" s="7" customFormat="1" ht="45" hidden="1" x14ac:dyDescent="0.25">
      <c r="A260" s="14" t="s">
        <v>81</v>
      </c>
      <c r="B260" s="15">
        <v>1122010000</v>
      </c>
      <c r="C260" s="16" t="s">
        <v>31</v>
      </c>
      <c r="D260" s="16" t="s">
        <v>32</v>
      </c>
      <c r="E260" s="28" t="s">
        <v>386</v>
      </c>
      <c r="F260" s="28">
        <v>7</v>
      </c>
      <c r="G260" s="16" t="str">
        <f>VLOOKUP(D260,'[2]DATOS PRESUP'!$A$15:$C$33,3)</f>
        <v>Administración  e impartición de los servicios educativos existentes de la Universidad Politécnica del Bicentenario</v>
      </c>
      <c r="H260" s="17">
        <v>1540</v>
      </c>
      <c r="I260" s="15" t="str">
        <f>VLOOKUP(H260,[2]partidas!$A$1:$B$274,2)</f>
        <v>Prestaciones contractuales</v>
      </c>
      <c r="J260" s="18">
        <v>69221.039999999994</v>
      </c>
      <c r="K260" s="18">
        <v>5768.42</v>
      </c>
      <c r="L260" s="18">
        <v>5768.42</v>
      </c>
      <c r="M260" s="19">
        <v>5768.42</v>
      </c>
      <c r="N260" s="19">
        <v>5768.42</v>
      </c>
      <c r="O260" s="19">
        <v>5768.42</v>
      </c>
      <c r="P260" s="19">
        <v>5768.42</v>
      </c>
      <c r="Q260" s="19">
        <v>5768.42</v>
      </c>
      <c r="R260" s="19">
        <v>5768.42</v>
      </c>
      <c r="S260" s="19">
        <v>5768.42</v>
      </c>
      <c r="T260" s="19">
        <v>5768.42</v>
      </c>
      <c r="U260" s="19">
        <v>5768.42</v>
      </c>
      <c r="V260" s="19">
        <v>5768.42</v>
      </c>
      <c r="W260" s="20" t="s">
        <v>399</v>
      </c>
      <c r="X260" s="32"/>
      <c r="Y260" s="33"/>
      <c r="Z260"/>
    </row>
    <row r="261" spans="1:26" s="7" customFormat="1" ht="45" hidden="1" x14ac:dyDescent="0.25">
      <c r="A261" s="14" t="s">
        <v>104</v>
      </c>
      <c r="B261" s="15">
        <v>1122010000</v>
      </c>
      <c r="C261" s="16" t="s">
        <v>31</v>
      </c>
      <c r="D261" s="16" t="s">
        <v>32</v>
      </c>
      <c r="E261" s="28" t="s">
        <v>386</v>
      </c>
      <c r="F261" s="28">
        <v>9</v>
      </c>
      <c r="G261" s="16" t="str">
        <f>VLOOKUP(D261,'[2]DATOS PRESUP'!$A$15:$C$33,3)</f>
        <v>Administración  e impartición de los servicios educativos existentes de la Universidad Politécnica del Bicentenario</v>
      </c>
      <c r="H261" s="17">
        <v>1540</v>
      </c>
      <c r="I261" s="15" t="str">
        <f>VLOOKUP(H261,[2]partidas!$A$1:$B$274,2)</f>
        <v>Prestaciones contractuales</v>
      </c>
      <c r="J261" s="18">
        <v>625198.44000000006</v>
      </c>
      <c r="K261" s="18">
        <v>52099.87</v>
      </c>
      <c r="L261" s="18">
        <v>52099.87</v>
      </c>
      <c r="M261" s="19">
        <v>52099.87</v>
      </c>
      <c r="N261" s="19">
        <v>52099.87</v>
      </c>
      <c r="O261" s="19">
        <v>52099.87</v>
      </c>
      <c r="P261" s="19">
        <v>52099.87</v>
      </c>
      <c r="Q261" s="19">
        <v>52099.87</v>
      </c>
      <c r="R261" s="19">
        <v>52099.87</v>
      </c>
      <c r="S261" s="19">
        <v>52099.87</v>
      </c>
      <c r="T261" s="19">
        <v>52099.87</v>
      </c>
      <c r="U261" s="19">
        <v>52099.87</v>
      </c>
      <c r="V261" s="19">
        <v>52099.87</v>
      </c>
      <c r="W261" s="20" t="s">
        <v>399</v>
      </c>
      <c r="X261" s="32"/>
      <c r="Y261" s="33"/>
      <c r="Z261"/>
    </row>
    <row r="262" spans="1:26" s="7" customFormat="1" ht="45" hidden="1" x14ac:dyDescent="0.25">
      <c r="A262" s="14" t="s">
        <v>118</v>
      </c>
      <c r="B262" s="15">
        <v>1122010000</v>
      </c>
      <c r="C262" s="16" t="s">
        <v>31</v>
      </c>
      <c r="D262" s="16" t="s">
        <v>32</v>
      </c>
      <c r="E262" s="28" t="s">
        <v>386</v>
      </c>
      <c r="F262" s="28">
        <v>10</v>
      </c>
      <c r="G262" s="16" t="str">
        <f>VLOOKUP(D262,'[2]DATOS PRESUP'!$A$15:$C$33,3)</f>
        <v>Administración  e impartición de los servicios educativos existentes de la Universidad Politécnica del Bicentenario</v>
      </c>
      <c r="H262" s="17">
        <v>1540</v>
      </c>
      <c r="I262" s="15" t="str">
        <f>VLOOKUP(H262,[2]partidas!$A$1:$B$274,2)</f>
        <v>Prestaciones contractuales</v>
      </c>
      <c r="J262" s="18">
        <v>300235.08</v>
      </c>
      <c r="K262" s="18">
        <v>25019.59</v>
      </c>
      <c r="L262" s="18">
        <v>25019.59</v>
      </c>
      <c r="M262" s="19">
        <v>25019.59</v>
      </c>
      <c r="N262" s="19">
        <v>25019.59</v>
      </c>
      <c r="O262" s="19">
        <v>25019.59</v>
      </c>
      <c r="P262" s="19">
        <v>25019.59</v>
      </c>
      <c r="Q262" s="19">
        <v>25019.59</v>
      </c>
      <c r="R262" s="19">
        <v>25019.59</v>
      </c>
      <c r="S262" s="19">
        <v>25019.59</v>
      </c>
      <c r="T262" s="19">
        <v>25019.59</v>
      </c>
      <c r="U262" s="19">
        <v>25019.59</v>
      </c>
      <c r="V262" s="19">
        <v>25019.59</v>
      </c>
      <c r="W262" s="20" t="s">
        <v>399</v>
      </c>
      <c r="X262" s="32"/>
      <c r="Y262" s="33"/>
      <c r="Z262"/>
    </row>
    <row r="263" spans="1:26" s="7" customFormat="1" ht="45" hidden="1" x14ac:dyDescent="0.25">
      <c r="A263" s="14" t="s">
        <v>110</v>
      </c>
      <c r="B263" s="15">
        <v>1122010000</v>
      </c>
      <c r="C263" s="16" t="s">
        <v>31</v>
      </c>
      <c r="D263" s="16" t="s">
        <v>32</v>
      </c>
      <c r="E263" s="28" t="s">
        <v>386</v>
      </c>
      <c r="F263" s="28">
        <v>11</v>
      </c>
      <c r="G263" s="16" t="str">
        <f>VLOOKUP(D263,'[2]DATOS PRESUP'!$A$15:$C$33,3)</f>
        <v>Administración  e impartición de los servicios educativos existentes de la Universidad Politécnica del Bicentenario</v>
      </c>
      <c r="H263" s="17">
        <v>1540</v>
      </c>
      <c r="I263" s="15" t="str">
        <f>VLOOKUP(H263,[2]partidas!$A$1:$B$274,2)</f>
        <v>Prestaciones contractuales</v>
      </c>
      <c r="J263" s="18">
        <v>149416.20000000004</v>
      </c>
      <c r="K263" s="18">
        <v>12451.35</v>
      </c>
      <c r="L263" s="18">
        <v>12451.35</v>
      </c>
      <c r="M263" s="19">
        <v>12451.35</v>
      </c>
      <c r="N263" s="19">
        <v>12451.35</v>
      </c>
      <c r="O263" s="19">
        <v>12451.35</v>
      </c>
      <c r="P263" s="19">
        <v>12451.35</v>
      </c>
      <c r="Q263" s="19">
        <v>12451.35</v>
      </c>
      <c r="R263" s="19">
        <v>12451.35</v>
      </c>
      <c r="S263" s="19">
        <v>12451.35</v>
      </c>
      <c r="T263" s="19">
        <v>12451.35</v>
      </c>
      <c r="U263" s="19">
        <v>12451.35</v>
      </c>
      <c r="V263" s="19">
        <v>12451.35</v>
      </c>
      <c r="W263" s="20" t="s">
        <v>399</v>
      </c>
      <c r="X263" s="32"/>
      <c r="Y263" s="33"/>
      <c r="Z263"/>
    </row>
    <row r="264" spans="1:26" s="7" customFormat="1" ht="45" hidden="1" x14ac:dyDescent="0.25">
      <c r="A264" s="14" t="s">
        <v>120</v>
      </c>
      <c r="B264" s="15">
        <v>1122010000</v>
      </c>
      <c r="C264" s="16" t="s">
        <v>31</v>
      </c>
      <c r="D264" s="16" t="s">
        <v>32</v>
      </c>
      <c r="E264" s="28" t="s">
        <v>386</v>
      </c>
      <c r="F264" s="28">
        <v>12</v>
      </c>
      <c r="G264" s="16" t="str">
        <f>VLOOKUP(D264,'[2]DATOS PRESUP'!$A$15:$C$33,3)</f>
        <v>Administración  e impartición de los servicios educativos existentes de la Universidad Politécnica del Bicentenario</v>
      </c>
      <c r="H264" s="17">
        <v>1540</v>
      </c>
      <c r="I264" s="15" t="str">
        <f>VLOOKUP(H264,[2]partidas!$A$1:$B$274,2)</f>
        <v>Prestaciones contractuales</v>
      </c>
      <c r="J264" s="18">
        <v>410234.87999999995</v>
      </c>
      <c r="K264" s="18">
        <v>34186.239999999998</v>
      </c>
      <c r="L264" s="18">
        <v>34186.239999999998</v>
      </c>
      <c r="M264" s="19">
        <v>34186.239999999998</v>
      </c>
      <c r="N264" s="19">
        <v>34186.239999999998</v>
      </c>
      <c r="O264" s="19">
        <v>34186.239999999998</v>
      </c>
      <c r="P264" s="19">
        <v>34186.239999999998</v>
      </c>
      <c r="Q264" s="19">
        <v>34186.239999999998</v>
      </c>
      <c r="R264" s="19">
        <v>34186.239999999998</v>
      </c>
      <c r="S264" s="19">
        <v>34186.239999999998</v>
      </c>
      <c r="T264" s="19">
        <v>34186.239999999998</v>
      </c>
      <c r="U264" s="19">
        <v>34186.239999999998</v>
      </c>
      <c r="V264" s="19">
        <v>34186.239999999998</v>
      </c>
      <c r="W264" s="20" t="s">
        <v>399</v>
      </c>
      <c r="X264" s="32"/>
      <c r="Y264" s="33"/>
      <c r="Z264"/>
    </row>
    <row r="265" spans="1:26" s="7" customFormat="1" ht="45" hidden="1" x14ac:dyDescent="0.25">
      <c r="A265" s="14" t="s">
        <v>187</v>
      </c>
      <c r="B265" s="15">
        <v>1122010000</v>
      </c>
      <c r="C265" s="16" t="s">
        <v>31</v>
      </c>
      <c r="D265" s="16" t="s">
        <v>32</v>
      </c>
      <c r="E265" s="28" t="s">
        <v>386</v>
      </c>
      <c r="F265" s="28">
        <v>13</v>
      </c>
      <c r="G265" s="16" t="str">
        <f>VLOOKUP(D265,'[2]DATOS PRESUP'!$A$15:$C$33,3)</f>
        <v>Administración  e impartición de los servicios educativos existentes de la Universidad Politécnica del Bicentenario</v>
      </c>
      <c r="H265" s="17">
        <v>1540</v>
      </c>
      <c r="I265" s="15" t="str">
        <f>VLOOKUP(H265,[2]partidas!$A$1:$B$274,2)</f>
        <v>Prestaciones contractuales</v>
      </c>
      <c r="J265" s="18">
        <v>460198.8000000001</v>
      </c>
      <c r="K265" s="18">
        <v>38349.9</v>
      </c>
      <c r="L265" s="18">
        <v>38349.9</v>
      </c>
      <c r="M265" s="19">
        <v>38349.9</v>
      </c>
      <c r="N265" s="19">
        <v>38349.9</v>
      </c>
      <c r="O265" s="19">
        <v>38349.9</v>
      </c>
      <c r="P265" s="19">
        <v>38349.9</v>
      </c>
      <c r="Q265" s="19">
        <v>38349.9</v>
      </c>
      <c r="R265" s="19">
        <v>38349.9</v>
      </c>
      <c r="S265" s="19">
        <v>38349.9</v>
      </c>
      <c r="T265" s="19">
        <v>38349.9</v>
      </c>
      <c r="U265" s="19">
        <v>38349.9</v>
      </c>
      <c r="V265" s="19">
        <v>38349.9</v>
      </c>
      <c r="W265" s="20" t="s">
        <v>399</v>
      </c>
      <c r="X265" s="32"/>
      <c r="Y265" s="33"/>
      <c r="Z265"/>
    </row>
    <row r="266" spans="1:26" s="7" customFormat="1" ht="45" hidden="1" x14ac:dyDescent="0.25">
      <c r="A266" s="14" t="s">
        <v>398</v>
      </c>
      <c r="B266" s="15">
        <v>1122010000</v>
      </c>
      <c r="C266" s="16" t="s">
        <v>31</v>
      </c>
      <c r="D266" s="16" t="s">
        <v>34</v>
      </c>
      <c r="E266" s="28" t="s">
        <v>386</v>
      </c>
      <c r="F266" s="28">
        <v>8</v>
      </c>
      <c r="G266" s="16" t="str">
        <f>VLOOKUP(D266,'[2]DATOS PRESUP'!$A$15:$C$33,3)</f>
        <v>Aplicación de planes de trabajo de atención a la deserción y reprobación en los alumnos de la Universidad Politécnica del Bicentenario</v>
      </c>
      <c r="H266" s="17">
        <v>1540</v>
      </c>
      <c r="I266" s="15" t="str">
        <f>VLOOKUP(H266,[2]partidas!$A$1:$B$274,2)</f>
        <v>Prestaciones contractuales</v>
      </c>
      <c r="J266" s="18">
        <v>84804.479999999981</v>
      </c>
      <c r="K266" s="18">
        <v>7067.04</v>
      </c>
      <c r="L266" s="18">
        <v>7067.04</v>
      </c>
      <c r="M266" s="19">
        <v>7067.04</v>
      </c>
      <c r="N266" s="19">
        <v>7067.04</v>
      </c>
      <c r="O266" s="19">
        <v>7067.04</v>
      </c>
      <c r="P266" s="19">
        <v>7067.04</v>
      </c>
      <c r="Q266" s="19">
        <v>7067.04</v>
      </c>
      <c r="R266" s="19">
        <v>7067.04</v>
      </c>
      <c r="S266" s="19">
        <v>7067.04</v>
      </c>
      <c r="T266" s="19">
        <v>7067.04</v>
      </c>
      <c r="U266" s="19">
        <v>7067.04</v>
      </c>
      <c r="V266" s="19">
        <v>7067.04</v>
      </c>
      <c r="W266" s="20" t="s">
        <v>399</v>
      </c>
      <c r="X266" s="32"/>
      <c r="Y266" s="33"/>
      <c r="Z266"/>
    </row>
    <row r="267" spans="1:26" s="7" customFormat="1" ht="30" hidden="1" x14ac:dyDescent="0.25">
      <c r="A267" s="14" t="s">
        <v>81</v>
      </c>
      <c r="B267" s="15">
        <v>1122010000</v>
      </c>
      <c r="C267" s="16" t="s">
        <v>31</v>
      </c>
      <c r="D267" s="16" t="s">
        <v>36</v>
      </c>
      <c r="E267" s="28" t="s">
        <v>386</v>
      </c>
      <c r="F267" s="28">
        <v>7</v>
      </c>
      <c r="G267" s="16" t="str">
        <f>VLOOKUP(D267,'[2]DATOS PRESUP'!$A$15:$C$33,3)</f>
        <v>Apoyos para la profesionalización del personal de la Universidad Politécnica del Bicentenario</v>
      </c>
      <c r="H267" s="17">
        <v>1540</v>
      </c>
      <c r="I267" s="15" t="str">
        <f>VLOOKUP(H267,[2]partidas!$A$1:$B$274,2)</f>
        <v>Prestaciones contractuales</v>
      </c>
      <c r="J267" s="18">
        <v>84804.479999999981</v>
      </c>
      <c r="K267" s="18">
        <v>7067.04</v>
      </c>
      <c r="L267" s="18">
        <v>7067.04</v>
      </c>
      <c r="M267" s="19">
        <v>7067.04</v>
      </c>
      <c r="N267" s="19">
        <v>7067.04</v>
      </c>
      <c r="O267" s="19">
        <v>7067.04</v>
      </c>
      <c r="P267" s="19">
        <v>7067.04</v>
      </c>
      <c r="Q267" s="19">
        <v>7067.04</v>
      </c>
      <c r="R267" s="19">
        <v>7067.04</v>
      </c>
      <c r="S267" s="19">
        <v>7067.04</v>
      </c>
      <c r="T267" s="19">
        <v>7067.04</v>
      </c>
      <c r="U267" s="19">
        <v>7067.04</v>
      </c>
      <c r="V267" s="19">
        <v>7067.04</v>
      </c>
      <c r="W267" s="20" t="s">
        <v>399</v>
      </c>
      <c r="X267" s="32"/>
      <c r="Y267" s="33"/>
      <c r="Z267"/>
    </row>
    <row r="268" spans="1:26" s="7" customFormat="1" ht="45" hidden="1" x14ac:dyDescent="0.25">
      <c r="A268" s="14" t="s">
        <v>350</v>
      </c>
      <c r="B268" s="15">
        <v>1122010000</v>
      </c>
      <c r="C268" s="16" t="s">
        <v>31</v>
      </c>
      <c r="D268" s="16" t="s">
        <v>38</v>
      </c>
      <c r="E268" s="28" t="s">
        <v>387</v>
      </c>
      <c r="F268" s="28">
        <v>2</v>
      </c>
      <c r="G268" s="16" t="str">
        <f>VLOOKUP(D268,'[2]DATOS PRESUP'!$A$15:$C$33,3)</f>
        <v>Capacitación y certificación de competencias profesionales de los alumnos de la Universidad Politécnica del Bicentenario</v>
      </c>
      <c r="H268" s="17">
        <v>1540</v>
      </c>
      <c r="I268" s="15" t="str">
        <f>VLOOKUP(H268,[2]partidas!$A$1:$B$274,2)</f>
        <v>Prestaciones contractuales</v>
      </c>
      <c r="J268" s="18">
        <v>54999.960000000014</v>
      </c>
      <c r="K268" s="18">
        <v>4583.33</v>
      </c>
      <c r="L268" s="18">
        <v>4583.33</v>
      </c>
      <c r="M268" s="19">
        <v>4583.33</v>
      </c>
      <c r="N268" s="19">
        <v>4583.33</v>
      </c>
      <c r="O268" s="19">
        <v>4583.33</v>
      </c>
      <c r="P268" s="19">
        <v>4583.33</v>
      </c>
      <c r="Q268" s="19">
        <v>4583.33</v>
      </c>
      <c r="R268" s="19">
        <v>4583.33</v>
      </c>
      <c r="S268" s="19">
        <v>4583.33</v>
      </c>
      <c r="T268" s="19">
        <v>4583.33</v>
      </c>
      <c r="U268" s="19">
        <v>4583.33</v>
      </c>
      <c r="V268" s="19">
        <v>4583.33</v>
      </c>
      <c r="W268" s="20" t="s">
        <v>399</v>
      </c>
      <c r="X268" s="32"/>
      <c r="Y268" s="33"/>
      <c r="Z268"/>
    </row>
    <row r="269" spans="1:26" s="7" customFormat="1" ht="30" hidden="1" x14ac:dyDescent="0.25">
      <c r="A269" s="14" t="s">
        <v>69</v>
      </c>
      <c r="B269" s="15">
        <v>1122010000</v>
      </c>
      <c r="C269" s="16" t="s">
        <v>31</v>
      </c>
      <c r="D269" s="16" t="s">
        <v>40</v>
      </c>
      <c r="E269" s="28" t="s">
        <v>386</v>
      </c>
      <c r="F269" s="28">
        <v>6</v>
      </c>
      <c r="G269" s="16" t="str">
        <f>VLOOKUP(D269,'[2]DATOS PRESUP'!$A$15:$C$33,3)</f>
        <v>Formación integral de las alumnos de la Universidad Politécnica del  Bicentenario</v>
      </c>
      <c r="H269" s="17">
        <v>1540</v>
      </c>
      <c r="I269" s="15" t="str">
        <f>VLOOKUP(H269,[2]partidas!$A$1:$B$274,2)</f>
        <v>Prestaciones contractuales</v>
      </c>
      <c r="J269" s="18">
        <v>94416.36</v>
      </c>
      <c r="K269" s="18">
        <v>7868.03</v>
      </c>
      <c r="L269" s="18">
        <v>7868.03</v>
      </c>
      <c r="M269" s="19">
        <v>7868.03</v>
      </c>
      <c r="N269" s="19">
        <v>7868.03</v>
      </c>
      <c r="O269" s="19">
        <v>7868.03</v>
      </c>
      <c r="P269" s="19">
        <v>7868.03</v>
      </c>
      <c r="Q269" s="19">
        <v>7868.03</v>
      </c>
      <c r="R269" s="19">
        <v>7868.03</v>
      </c>
      <c r="S269" s="19">
        <v>7868.03</v>
      </c>
      <c r="T269" s="19">
        <v>7868.03</v>
      </c>
      <c r="U269" s="19">
        <v>7868.03</v>
      </c>
      <c r="V269" s="19">
        <v>7868.03</v>
      </c>
      <c r="W269" s="20" t="s">
        <v>399</v>
      </c>
      <c r="X269" s="32"/>
      <c r="Y269" s="33"/>
      <c r="Z269"/>
    </row>
    <row r="270" spans="1:26" s="7" customFormat="1" ht="30" hidden="1" x14ac:dyDescent="0.25">
      <c r="A270" s="14" t="s">
        <v>398</v>
      </c>
      <c r="B270" s="15">
        <v>1122010000</v>
      </c>
      <c r="C270" s="16" t="s">
        <v>31</v>
      </c>
      <c r="D270" s="16" t="s">
        <v>40</v>
      </c>
      <c r="E270" s="28" t="s">
        <v>386</v>
      </c>
      <c r="F270" s="28">
        <v>8</v>
      </c>
      <c r="G270" s="16" t="str">
        <f>VLOOKUP(D270,'[2]DATOS PRESUP'!$A$15:$C$33,3)</f>
        <v>Formación integral de las alumnos de la Universidad Politécnica del  Bicentenario</v>
      </c>
      <c r="H270" s="17">
        <v>1540</v>
      </c>
      <c r="I270" s="15" t="str">
        <f>VLOOKUP(H270,[2]partidas!$A$1:$B$274,2)</f>
        <v>Prestaciones contractuales</v>
      </c>
      <c r="J270" s="18">
        <v>109999.79999999997</v>
      </c>
      <c r="K270" s="18">
        <v>9166.65</v>
      </c>
      <c r="L270" s="18">
        <v>9166.65</v>
      </c>
      <c r="M270" s="19">
        <v>9166.65</v>
      </c>
      <c r="N270" s="19">
        <v>9166.65</v>
      </c>
      <c r="O270" s="19">
        <v>9166.65</v>
      </c>
      <c r="P270" s="19">
        <v>9166.65</v>
      </c>
      <c r="Q270" s="19">
        <v>9166.65</v>
      </c>
      <c r="R270" s="19">
        <v>9166.65</v>
      </c>
      <c r="S270" s="19">
        <v>9166.65</v>
      </c>
      <c r="T270" s="19">
        <v>9166.65</v>
      </c>
      <c r="U270" s="19">
        <v>9166.65</v>
      </c>
      <c r="V270" s="19">
        <v>9166.65</v>
      </c>
      <c r="W270" s="20" t="s">
        <v>399</v>
      </c>
      <c r="X270" s="32"/>
      <c r="Y270" s="33"/>
      <c r="Z270"/>
    </row>
    <row r="271" spans="1:26" s="7" customFormat="1" ht="30" hidden="1" x14ac:dyDescent="0.25">
      <c r="A271" s="14" t="s">
        <v>126</v>
      </c>
      <c r="B271" s="15">
        <v>1122010000</v>
      </c>
      <c r="C271" s="16" t="s">
        <v>23</v>
      </c>
      <c r="D271" s="16" t="s">
        <v>43</v>
      </c>
      <c r="E271" s="28" t="s">
        <v>388</v>
      </c>
      <c r="F271" s="28">
        <v>1</v>
      </c>
      <c r="G271" s="16" t="str">
        <f>VLOOKUP(D271,'[2]DATOS PRESUP'!$A$15:$C$33,3)</f>
        <v>Mantenimiento de la infraestructura de la Universidad Politécnica del Bicentenario</v>
      </c>
      <c r="H271" s="17">
        <v>1540</v>
      </c>
      <c r="I271" s="15" t="str">
        <f>VLOOKUP(H271,[2]partidas!$A$1:$B$274,2)</f>
        <v>Prestaciones contractuales</v>
      </c>
      <c r="J271" s="18">
        <v>117912.11999999998</v>
      </c>
      <c r="K271" s="18">
        <v>9826.01</v>
      </c>
      <c r="L271" s="18">
        <v>9826.01</v>
      </c>
      <c r="M271" s="19">
        <v>9826.01</v>
      </c>
      <c r="N271" s="19">
        <v>9826.01</v>
      </c>
      <c r="O271" s="19">
        <v>9826.01</v>
      </c>
      <c r="P271" s="19">
        <v>9826.01</v>
      </c>
      <c r="Q271" s="19">
        <v>9826.01</v>
      </c>
      <c r="R271" s="19">
        <v>9826.01</v>
      </c>
      <c r="S271" s="19">
        <v>9826.01</v>
      </c>
      <c r="T271" s="19">
        <v>9826.01</v>
      </c>
      <c r="U271" s="19">
        <v>9826.01</v>
      </c>
      <c r="V271" s="19">
        <v>9826.01</v>
      </c>
      <c r="W271" s="20" t="s">
        <v>399</v>
      </c>
      <c r="X271" s="32"/>
      <c r="Y271" s="33"/>
      <c r="Z271"/>
    </row>
    <row r="272" spans="1:26" s="7" customFormat="1" ht="45" hidden="1" x14ac:dyDescent="0.25">
      <c r="A272" s="14" t="s">
        <v>350</v>
      </c>
      <c r="B272" s="15">
        <v>1122010000</v>
      </c>
      <c r="C272" s="16" t="s">
        <v>26</v>
      </c>
      <c r="D272" s="16" t="s">
        <v>47</v>
      </c>
      <c r="E272" s="28" t="s">
        <v>387</v>
      </c>
      <c r="F272" s="28">
        <v>2</v>
      </c>
      <c r="G272" s="16" t="str">
        <f>VLOOKUP(D272,'[2]DATOS PRESUP'!$A$15:$C$33,3)</f>
        <v>Operación de servicios de vinculación de la Universidad Politécnica del Bicentenario con el entorno</v>
      </c>
      <c r="H272" s="17">
        <v>1540</v>
      </c>
      <c r="I272" s="15" t="str">
        <f>VLOOKUP(H272,[2]partidas!$A$1:$B$274,2)</f>
        <v>Prestaciones contractuales</v>
      </c>
      <c r="J272" s="18">
        <v>159068.28</v>
      </c>
      <c r="K272" s="18">
        <v>13255.69</v>
      </c>
      <c r="L272" s="18">
        <v>13255.69</v>
      </c>
      <c r="M272" s="19">
        <v>13255.69</v>
      </c>
      <c r="N272" s="19">
        <v>13255.69</v>
      </c>
      <c r="O272" s="19">
        <v>13255.69</v>
      </c>
      <c r="P272" s="19">
        <v>13255.69</v>
      </c>
      <c r="Q272" s="19">
        <v>13255.69</v>
      </c>
      <c r="R272" s="19">
        <v>13255.69</v>
      </c>
      <c r="S272" s="19">
        <v>13255.69</v>
      </c>
      <c r="T272" s="19">
        <v>13255.69</v>
      </c>
      <c r="U272" s="19">
        <v>13255.69</v>
      </c>
      <c r="V272" s="19">
        <v>13255.69</v>
      </c>
      <c r="W272" s="20" t="s">
        <v>399</v>
      </c>
      <c r="X272" s="32"/>
      <c r="Y272" s="33"/>
      <c r="Z272"/>
    </row>
    <row r="273" spans="1:26" s="7" customFormat="1" ht="45" hidden="1" x14ac:dyDescent="0.25">
      <c r="A273" s="14" t="s">
        <v>320</v>
      </c>
      <c r="B273" s="15">
        <v>1122010000</v>
      </c>
      <c r="C273" s="16" t="s">
        <v>26</v>
      </c>
      <c r="D273" s="16" t="s">
        <v>51</v>
      </c>
      <c r="E273" s="28" t="s">
        <v>387</v>
      </c>
      <c r="F273" s="28">
        <v>3</v>
      </c>
      <c r="G273" s="16" t="str">
        <f>VLOOKUP(D273,'[2]DATOS PRESUP'!$A$15:$C$33,3)</f>
        <v>Administración del mantenimiento y soporte de equipo informático, cómputo y redes de la Universidad Politécnica del Bicentenario</v>
      </c>
      <c r="H273" s="17">
        <v>1540</v>
      </c>
      <c r="I273" s="15" t="str">
        <f>VLOOKUP(H273,[2]partidas!$A$1:$B$274,2)</f>
        <v>Prestaciones contractuales</v>
      </c>
      <c r="J273" s="18">
        <v>84804.479999999981</v>
      </c>
      <c r="K273" s="18">
        <v>7067.04</v>
      </c>
      <c r="L273" s="18">
        <v>7067.04</v>
      </c>
      <c r="M273" s="19">
        <v>7067.04</v>
      </c>
      <c r="N273" s="19">
        <v>7067.04</v>
      </c>
      <c r="O273" s="19">
        <v>7067.04</v>
      </c>
      <c r="P273" s="19">
        <v>7067.04</v>
      </c>
      <c r="Q273" s="19">
        <v>7067.04</v>
      </c>
      <c r="R273" s="19">
        <v>7067.04</v>
      </c>
      <c r="S273" s="19">
        <v>7067.04</v>
      </c>
      <c r="T273" s="19">
        <v>7067.04</v>
      </c>
      <c r="U273" s="19">
        <v>7067.04</v>
      </c>
      <c r="V273" s="19">
        <v>7067.04</v>
      </c>
      <c r="W273" s="20" t="s">
        <v>399</v>
      </c>
      <c r="X273" s="32"/>
      <c r="Y273" s="33"/>
      <c r="Z273"/>
    </row>
    <row r="274" spans="1:26" s="7" customFormat="1" ht="30" hidden="1" x14ac:dyDescent="0.25">
      <c r="A274" s="14" t="s">
        <v>58</v>
      </c>
      <c r="B274" s="15">
        <v>1122010000</v>
      </c>
      <c r="C274" s="16" t="s">
        <v>31</v>
      </c>
      <c r="D274" s="16" t="s">
        <v>53</v>
      </c>
      <c r="E274" s="28" t="s">
        <v>386</v>
      </c>
      <c r="F274" s="28">
        <v>5</v>
      </c>
      <c r="G274" s="16" t="str">
        <f>VLOOKUP(D274,'[2]DATOS PRESUP'!$A$15:$C$33,3)</f>
        <v>Administración de los servicios escolares de la Universidad Politécnica del Bicentenario</v>
      </c>
      <c r="H274" s="17">
        <v>1540</v>
      </c>
      <c r="I274" s="15" t="str">
        <f>VLOOKUP(H274,[2]partidas!$A$1:$B$274,2)</f>
        <v>Prestaciones contractuales</v>
      </c>
      <c r="J274" s="18">
        <v>154025.51999999996</v>
      </c>
      <c r="K274" s="18">
        <v>12835.46</v>
      </c>
      <c r="L274" s="18">
        <v>12835.46</v>
      </c>
      <c r="M274" s="19">
        <v>12835.46</v>
      </c>
      <c r="N274" s="19">
        <v>12835.46</v>
      </c>
      <c r="O274" s="19">
        <v>12835.46</v>
      </c>
      <c r="P274" s="19">
        <v>12835.46</v>
      </c>
      <c r="Q274" s="19">
        <v>12835.46</v>
      </c>
      <c r="R274" s="19">
        <v>12835.46</v>
      </c>
      <c r="S274" s="19">
        <v>12835.46</v>
      </c>
      <c r="T274" s="19">
        <v>12835.46</v>
      </c>
      <c r="U274" s="19">
        <v>12835.46</v>
      </c>
      <c r="V274" s="19">
        <v>12835.46</v>
      </c>
      <c r="W274" s="20" t="s">
        <v>399</v>
      </c>
      <c r="X274" s="32"/>
      <c r="Y274" s="33"/>
      <c r="Z274"/>
    </row>
    <row r="275" spans="1:26" s="7" customFormat="1" ht="30" hidden="1" x14ac:dyDescent="0.25">
      <c r="A275" s="14" t="s">
        <v>86</v>
      </c>
      <c r="B275" s="15">
        <v>1122010000</v>
      </c>
      <c r="C275" s="16" t="s">
        <v>26</v>
      </c>
      <c r="D275" s="16" t="s">
        <v>55</v>
      </c>
      <c r="E275" s="28" t="s">
        <v>386</v>
      </c>
      <c r="F275" s="28">
        <v>1</v>
      </c>
      <c r="G275" s="16" t="str">
        <f>VLOOKUP(D275,'[2]DATOS PRESUP'!$A$15:$C$33,3)</f>
        <v>Gestión de proyectos de investigación, innovación y desarrollo tecnológico de la UPB</v>
      </c>
      <c r="H275" s="17">
        <v>1540</v>
      </c>
      <c r="I275" s="15" t="str">
        <f>VLOOKUP(H275,[2]partidas!$A$1:$B$274,2)</f>
        <v>Prestaciones contractuales</v>
      </c>
      <c r="J275" s="18">
        <v>54999.960000000014</v>
      </c>
      <c r="K275" s="18">
        <v>4583.33</v>
      </c>
      <c r="L275" s="18">
        <v>4583.33</v>
      </c>
      <c r="M275" s="19">
        <v>4583.33</v>
      </c>
      <c r="N275" s="19">
        <v>4583.33</v>
      </c>
      <c r="O275" s="19">
        <v>4583.33</v>
      </c>
      <c r="P275" s="19">
        <v>4583.33</v>
      </c>
      <c r="Q275" s="19">
        <v>4583.33</v>
      </c>
      <c r="R275" s="19">
        <v>4583.33</v>
      </c>
      <c r="S275" s="19">
        <v>4583.33</v>
      </c>
      <c r="T275" s="19">
        <v>4583.33</v>
      </c>
      <c r="U275" s="19">
        <v>4583.33</v>
      </c>
      <c r="V275" s="19">
        <v>4583.33</v>
      </c>
      <c r="W275" s="20" t="s">
        <v>399</v>
      </c>
      <c r="X275" s="32"/>
      <c r="Y275" s="33"/>
      <c r="Z275"/>
    </row>
    <row r="276" spans="1:26" s="7" customFormat="1" ht="75" hidden="1" x14ac:dyDescent="0.25">
      <c r="A276" s="14" t="s">
        <v>240</v>
      </c>
      <c r="B276" s="15">
        <v>1522010000</v>
      </c>
      <c r="C276" s="16" t="s">
        <v>23</v>
      </c>
      <c r="D276" s="16" t="s">
        <v>24</v>
      </c>
      <c r="E276" s="28" t="s">
        <v>388</v>
      </c>
      <c r="F276" s="28">
        <v>3</v>
      </c>
      <c r="G276" s="16" t="str">
        <f>VLOOKUP(D276,'[2]DATOS PRESUP'!$A$15:$C$33,3)</f>
        <v>Administración de los recursos humanos, materiales, financieros y de servicios de la Universidad Politécnica del Bicentenario</v>
      </c>
      <c r="H276" s="17">
        <v>3980</v>
      </c>
      <c r="I276" s="15" t="str">
        <f>VLOOKUP(H276,[2]partidas!$A$1:$B$274,2)</f>
        <v>Impuesto sobre nóminas y otros que se deriven de una relación laboral</v>
      </c>
      <c r="J276" s="18">
        <v>15015.96</v>
      </c>
      <c r="K276" s="18">
        <v>1251.33</v>
      </c>
      <c r="L276" s="18">
        <v>1251.33</v>
      </c>
      <c r="M276" s="19">
        <v>1251.33</v>
      </c>
      <c r="N276" s="19">
        <v>1251.33</v>
      </c>
      <c r="O276" s="19">
        <v>1251.33</v>
      </c>
      <c r="P276" s="19">
        <v>1251.33</v>
      </c>
      <c r="Q276" s="19">
        <v>1251.33</v>
      </c>
      <c r="R276" s="19">
        <v>1251.33</v>
      </c>
      <c r="S276" s="19">
        <v>1251.33</v>
      </c>
      <c r="T276" s="19">
        <v>1251.33</v>
      </c>
      <c r="U276" s="19">
        <v>1251.33</v>
      </c>
      <c r="V276" s="19">
        <v>1251.33</v>
      </c>
      <c r="W276" s="20" t="s">
        <v>399</v>
      </c>
      <c r="X276" s="32"/>
      <c r="Y276" s="33"/>
      <c r="Z276"/>
    </row>
    <row r="277" spans="1:26" s="7" customFormat="1" ht="75" hidden="1" x14ac:dyDescent="0.25">
      <c r="A277" s="14" t="s">
        <v>250</v>
      </c>
      <c r="B277" s="15">
        <v>1522010000</v>
      </c>
      <c r="C277" s="16" t="s">
        <v>23</v>
      </c>
      <c r="D277" s="16" t="s">
        <v>24</v>
      </c>
      <c r="E277" s="28" t="s">
        <v>388</v>
      </c>
      <c r="F277" s="28">
        <v>4</v>
      </c>
      <c r="G277" s="16" t="str">
        <f>VLOOKUP(D277,'[2]DATOS PRESUP'!$A$15:$C$33,3)</f>
        <v>Administración de los recursos humanos, materiales, financieros y de servicios de la Universidad Politécnica del Bicentenario</v>
      </c>
      <c r="H277" s="17">
        <v>3980</v>
      </c>
      <c r="I277" s="15" t="str">
        <f>VLOOKUP(H277,[2]partidas!$A$1:$B$274,2)</f>
        <v>Impuesto sobre nóminas y otros que se deriven de una relación laboral</v>
      </c>
      <c r="J277" s="18">
        <v>28806.960000000006</v>
      </c>
      <c r="K277" s="18">
        <v>2400.58</v>
      </c>
      <c r="L277" s="18">
        <v>2400.58</v>
      </c>
      <c r="M277" s="19">
        <v>2400.58</v>
      </c>
      <c r="N277" s="19">
        <v>2400.58</v>
      </c>
      <c r="O277" s="19">
        <v>2400.58</v>
      </c>
      <c r="P277" s="19">
        <v>2400.58</v>
      </c>
      <c r="Q277" s="19">
        <v>2400.58</v>
      </c>
      <c r="R277" s="19">
        <v>2400.58</v>
      </c>
      <c r="S277" s="19">
        <v>2400.58</v>
      </c>
      <c r="T277" s="19">
        <v>2400.58</v>
      </c>
      <c r="U277" s="19">
        <v>2400.58</v>
      </c>
      <c r="V277" s="19">
        <v>2400.58</v>
      </c>
      <c r="W277" s="20" t="s">
        <v>399</v>
      </c>
      <c r="X277" s="32"/>
      <c r="Y277" s="33"/>
      <c r="Z277"/>
    </row>
    <row r="278" spans="1:26" s="7" customFormat="1" ht="75" hidden="1" x14ac:dyDescent="0.25">
      <c r="A278" s="14" t="s">
        <v>339</v>
      </c>
      <c r="B278" s="15">
        <v>1522010000</v>
      </c>
      <c r="C278" s="16" t="s">
        <v>23</v>
      </c>
      <c r="D278" s="16" t="s">
        <v>24</v>
      </c>
      <c r="E278" s="28" t="s">
        <v>388</v>
      </c>
      <c r="F278" s="28">
        <v>5</v>
      </c>
      <c r="G278" s="16" t="str">
        <f>VLOOKUP(D278,'[2]DATOS PRESUP'!$A$15:$C$33,3)</f>
        <v>Administración de los recursos humanos, materiales, financieros y de servicios de la Universidad Politécnica del Bicentenario</v>
      </c>
      <c r="H278" s="17">
        <v>3980</v>
      </c>
      <c r="I278" s="15" t="str">
        <f>VLOOKUP(H278,[2]partidas!$A$1:$B$274,2)</f>
        <v>Impuesto sobre nóminas y otros que se deriven de una relación laboral</v>
      </c>
      <c r="J278" s="18">
        <v>59541.24000000002</v>
      </c>
      <c r="K278" s="18">
        <v>4961.7700000000004</v>
      </c>
      <c r="L278" s="18">
        <v>4961.7700000000004</v>
      </c>
      <c r="M278" s="19">
        <v>4961.7700000000004</v>
      </c>
      <c r="N278" s="19">
        <v>4961.7700000000004</v>
      </c>
      <c r="O278" s="19">
        <v>4961.7700000000004</v>
      </c>
      <c r="P278" s="19">
        <v>4961.7700000000004</v>
      </c>
      <c r="Q278" s="19">
        <v>4961.7700000000004</v>
      </c>
      <c r="R278" s="19">
        <v>4961.7700000000004</v>
      </c>
      <c r="S278" s="19">
        <v>4961.7700000000004</v>
      </c>
      <c r="T278" s="19">
        <v>4961.7700000000004</v>
      </c>
      <c r="U278" s="19">
        <v>4961.7700000000004</v>
      </c>
      <c r="V278" s="19">
        <v>4961.7700000000004</v>
      </c>
      <c r="W278" s="20" t="s">
        <v>399</v>
      </c>
      <c r="X278" s="32"/>
      <c r="Y278" s="33"/>
      <c r="Z278"/>
    </row>
    <row r="279" spans="1:26" s="7" customFormat="1" ht="75" hidden="1" x14ac:dyDescent="0.25">
      <c r="A279" s="14" t="s">
        <v>232</v>
      </c>
      <c r="B279" s="15">
        <v>1522010000</v>
      </c>
      <c r="C279" s="16" t="s">
        <v>26</v>
      </c>
      <c r="D279" s="16" t="s">
        <v>27</v>
      </c>
      <c r="E279" s="28" t="s">
        <v>387</v>
      </c>
      <c r="F279" s="28">
        <v>1</v>
      </c>
      <c r="G279" s="16" t="str">
        <f>VLOOKUP(D279,'[2]DATOS PRESUP'!$A$15:$C$33,3)</f>
        <v>Dirección Estratégica de la Universidad Politécnica del Bicentenario</v>
      </c>
      <c r="H279" s="17">
        <v>3980</v>
      </c>
      <c r="I279" s="15" t="str">
        <f>VLOOKUP(H279,[2]partidas!$A$1:$B$274,2)</f>
        <v>Impuesto sobre nóminas y otros que se deriven de una relación laboral</v>
      </c>
      <c r="J279" s="18">
        <v>60787.32</v>
      </c>
      <c r="K279" s="18">
        <v>5065.6099999999997</v>
      </c>
      <c r="L279" s="18">
        <v>5065.6099999999997</v>
      </c>
      <c r="M279" s="19">
        <v>5065.6099999999997</v>
      </c>
      <c r="N279" s="19">
        <v>5065.6099999999997</v>
      </c>
      <c r="O279" s="19">
        <v>5065.6099999999997</v>
      </c>
      <c r="P279" s="19">
        <v>5065.6099999999997</v>
      </c>
      <c r="Q279" s="19">
        <v>5065.6099999999997</v>
      </c>
      <c r="R279" s="19">
        <v>5065.6099999999997</v>
      </c>
      <c r="S279" s="19">
        <v>5065.6099999999997</v>
      </c>
      <c r="T279" s="19">
        <v>5065.6099999999997</v>
      </c>
      <c r="U279" s="19">
        <v>5065.6099999999997</v>
      </c>
      <c r="V279" s="19">
        <v>5065.6099999999997</v>
      </c>
      <c r="W279" s="20" t="s">
        <v>399</v>
      </c>
      <c r="X279" s="32"/>
      <c r="Y279" s="33"/>
      <c r="Z279"/>
    </row>
    <row r="280" spans="1:26" s="7" customFormat="1" ht="75" hidden="1" x14ac:dyDescent="0.25">
      <c r="A280" s="14" t="s">
        <v>202</v>
      </c>
      <c r="B280" s="15">
        <v>1522010000</v>
      </c>
      <c r="C280" s="16" t="s">
        <v>26</v>
      </c>
      <c r="D280" s="16" t="s">
        <v>29</v>
      </c>
      <c r="E280" s="28" t="s">
        <v>388</v>
      </c>
      <c r="F280" s="28">
        <v>2</v>
      </c>
      <c r="G280" s="16" t="str">
        <f>VLOOKUP(D280,'[2]DATOS PRESUP'!$A$15:$C$33,3)</f>
        <v>Operación del modelo de planeación y evaluación de la Universidad Politécnica del Bicentenario</v>
      </c>
      <c r="H280" s="17">
        <v>3980</v>
      </c>
      <c r="I280" s="15" t="str">
        <f>VLOOKUP(H280,[2]partidas!$A$1:$B$274,2)</f>
        <v>Impuesto sobre nóminas y otros que se deriven de una relación laboral</v>
      </c>
      <c r="J280" s="18">
        <v>33797.240000000005</v>
      </c>
      <c r="K280" s="18">
        <v>2816.84</v>
      </c>
      <c r="L280" s="18">
        <v>2816.4</v>
      </c>
      <c r="M280" s="19">
        <v>2816.4</v>
      </c>
      <c r="N280" s="19">
        <v>2816.4</v>
      </c>
      <c r="O280" s="19">
        <v>2816.4</v>
      </c>
      <c r="P280" s="19">
        <v>2816.4</v>
      </c>
      <c r="Q280" s="19">
        <v>2816.4</v>
      </c>
      <c r="R280" s="19">
        <v>2816.4</v>
      </c>
      <c r="S280" s="19">
        <v>2816.4</v>
      </c>
      <c r="T280" s="19">
        <v>2816.4</v>
      </c>
      <c r="U280" s="19">
        <v>2816.4</v>
      </c>
      <c r="V280" s="19">
        <v>2816.4</v>
      </c>
      <c r="W280" s="20" t="s">
        <v>399</v>
      </c>
      <c r="X280" s="32"/>
      <c r="Y280" s="33"/>
      <c r="Z280"/>
    </row>
    <row r="281" spans="1:26" s="7" customFormat="1" ht="75" hidden="1" x14ac:dyDescent="0.25">
      <c r="A281" s="14" t="s">
        <v>320</v>
      </c>
      <c r="B281" s="15">
        <v>1522010000</v>
      </c>
      <c r="C281" s="16" t="s">
        <v>26</v>
      </c>
      <c r="D281" s="16" t="s">
        <v>27</v>
      </c>
      <c r="E281" s="28" t="s">
        <v>387</v>
      </c>
      <c r="F281" s="28">
        <v>3</v>
      </c>
      <c r="G281" s="16" t="str">
        <f>VLOOKUP(D281,'[2]DATOS PRESUP'!$A$15:$C$33,3)</f>
        <v>Dirección Estratégica de la Universidad Politécnica del Bicentenario</v>
      </c>
      <c r="H281" s="17">
        <v>3980</v>
      </c>
      <c r="I281" s="15" t="str">
        <f>VLOOKUP(H281,[2]partidas!$A$1:$B$274,2)</f>
        <v>Impuesto sobre nóminas y otros que se deriven de una relación laboral</v>
      </c>
      <c r="J281" s="18">
        <v>15015.96</v>
      </c>
      <c r="K281" s="18">
        <v>1251.33</v>
      </c>
      <c r="L281" s="18">
        <v>1251.33</v>
      </c>
      <c r="M281" s="19">
        <v>1251.33</v>
      </c>
      <c r="N281" s="19">
        <v>1251.33</v>
      </c>
      <c r="O281" s="19">
        <v>1251.33</v>
      </c>
      <c r="P281" s="19">
        <v>1251.33</v>
      </c>
      <c r="Q281" s="19">
        <v>1251.33</v>
      </c>
      <c r="R281" s="19">
        <v>1251.33</v>
      </c>
      <c r="S281" s="19">
        <v>1251.33</v>
      </c>
      <c r="T281" s="19">
        <v>1251.33</v>
      </c>
      <c r="U281" s="19">
        <v>1251.33</v>
      </c>
      <c r="V281" s="19">
        <v>1251.33</v>
      </c>
      <c r="W281" s="20" t="s">
        <v>399</v>
      </c>
      <c r="X281" s="32"/>
      <c r="Y281" s="33"/>
      <c r="Z281"/>
    </row>
    <row r="282" spans="1:26" s="7" customFormat="1" ht="75" hidden="1" x14ac:dyDescent="0.25">
      <c r="A282" s="14" t="s">
        <v>288</v>
      </c>
      <c r="B282" s="15">
        <v>1522010000</v>
      </c>
      <c r="C282" s="16" t="s">
        <v>31</v>
      </c>
      <c r="D282" s="16" t="s">
        <v>32</v>
      </c>
      <c r="E282" s="28" t="s">
        <v>386</v>
      </c>
      <c r="F282" s="28">
        <v>2</v>
      </c>
      <c r="G282" s="16" t="str">
        <f>VLOOKUP(D282,'[2]DATOS PRESUP'!$A$15:$C$33,3)</f>
        <v>Administración  e impartición de los servicios educativos existentes de la Universidad Politécnica del Bicentenario</v>
      </c>
      <c r="H282" s="17">
        <v>3980</v>
      </c>
      <c r="I282" s="15" t="str">
        <f>VLOOKUP(H282,[2]partidas!$A$1:$B$274,2)</f>
        <v>Impuesto sobre nóminas y otros que se deriven de una relación laboral</v>
      </c>
      <c r="J282" s="18">
        <v>46450.19999999999</v>
      </c>
      <c r="K282" s="18">
        <v>3870.85</v>
      </c>
      <c r="L282" s="18">
        <v>3870.85</v>
      </c>
      <c r="M282" s="19">
        <v>3870.85</v>
      </c>
      <c r="N282" s="19">
        <v>3870.85</v>
      </c>
      <c r="O282" s="19">
        <v>3870.85</v>
      </c>
      <c r="P282" s="19">
        <v>3870.85</v>
      </c>
      <c r="Q282" s="19">
        <v>3870.85</v>
      </c>
      <c r="R282" s="19">
        <v>3870.85</v>
      </c>
      <c r="S282" s="19">
        <v>3870.85</v>
      </c>
      <c r="T282" s="19">
        <v>3870.85</v>
      </c>
      <c r="U282" s="19">
        <v>3870.85</v>
      </c>
      <c r="V282" s="19">
        <v>3870.85</v>
      </c>
      <c r="W282" s="20" t="s">
        <v>399</v>
      </c>
      <c r="X282" s="32"/>
      <c r="Y282" s="33"/>
      <c r="Z282"/>
    </row>
    <row r="283" spans="1:26" s="7" customFormat="1" ht="75" hidden="1" x14ac:dyDescent="0.25">
      <c r="A283" s="14" t="s">
        <v>90</v>
      </c>
      <c r="B283" s="15">
        <v>1522010000</v>
      </c>
      <c r="C283" s="16" t="s">
        <v>31</v>
      </c>
      <c r="D283" s="16" t="s">
        <v>32</v>
      </c>
      <c r="E283" s="28" t="s">
        <v>386</v>
      </c>
      <c r="F283" s="28">
        <v>3</v>
      </c>
      <c r="G283" s="16" t="str">
        <f>VLOOKUP(D283,'[2]DATOS PRESUP'!$A$15:$C$33,3)</f>
        <v>Administración  e impartición de los servicios educativos existentes de la Universidad Politécnica del Bicentenario</v>
      </c>
      <c r="H283" s="17">
        <v>3980</v>
      </c>
      <c r="I283" s="15" t="str">
        <f>VLOOKUP(H283,[2]partidas!$A$1:$B$274,2)</f>
        <v>Impuesto sobre nóminas y otros que se deriven de una relación laboral</v>
      </c>
      <c r="J283" s="18">
        <v>83285.520000000019</v>
      </c>
      <c r="K283" s="18">
        <v>6940.46</v>
      </c>
      <c r="L283" s="18">
        <v>6940.46</v>
      </c>
      <c r="M283" s="19">
        <v>6940.46</v>
      </c>
      <c r="N283" s="19">
        <v>6940.46</v>
      </c>
      <c r="O283" s="19">
        <v>6940.46</v>
      </c>
      <c r="P283" s="19">
        <v>6940.46</v>
      </c>
      <c r="Q283" s="19">
        <v>6940.46</v>
      </c>
      <c r="R283" s="19">
        <v>6940.46</v>
      </c>
      <c r="S283" s="19">
        <v>6940.46</v>
      </c>
      <c r="T283" s="19">
        <v>6940.46</v>
      </c>
      <c r="U283" s="19">
        <v>6940.46</v>
      </c>
      <c r="V283" s="19">
        <v>6940.46</v>
      </c>
      <c r="W283" s="20" t="s">
        <v>399</v>
      </c>
      <c r="X283" s="32"/>
      <c r="Y283" s="33"/>
      <c r="Z283"/>
    </row>
    <row r="284" spans="1:26" s="7" customFormat="1" ht="75" hidden="1" x14ac:dyDescent="0.25">
      <c r="A284" s="14" t="s">
        <v>99</v>
      </c>
      <c r="B284" s="15">
        <v>1522010000</v>
      </c>
      <c r="C284" s="16" t="s">
        <v>31</v>
      </c>
      <c r="D284" s="16" t="s">
        <v>32</v>
      </c>
      <c r="E284" s="28" t="s">
        <v>386</v>
      </c>
      <c r="F284" s="28">
        <v>4</v>
      </c>
      <c r="G284" s="16" t="str">
        <f>VLOOKUP(D284,'[2]DATOS PRESUP'!$A$15:$C$33,3)</f>
        <v>Administración  e impartición de los servicios educativos existentes de la Universidad Politécnica del Bicentenario</v>
      </c>
      <c r="H284" s="17">
        <v>3980</v>
      </c>
      <c r="I284" s="15" t="str">
        <f>VLOOKUP(H284,[2]partidas!$A$1:$B$274,2)</f>
        <v>Impuesto sobre nóminas y otros que se deriven de una relación laboral</v>
      </c>
      <c r="J284" s="18">
        <v>53370.600000000013</v>
      </c>
      <c r="K284" s="18">
        <v>4447.55</v>
      </c>
      <c r="L284" s="18">
        <v>4447.55</v>
      </c>
      <c r="M284" s="19">
        <v>4447.55</v>
      </c>
      <c r="N284" s="19">
        <v>4447.55</v>
      </c>
      <c r="O284" s="19">
        <v>4447.55</v>
      </c>
      <c r="P284" s="19">
        <v>4447.55</v>
      </c>
      <c r="Q284" s="19">
        <v>4447.55</v>
      </c>
      <c r="R284" s="19">
        <v>4447.55</v>
      </c>
      <c r="S284" s="19">
        <v>4447.55</v>
      </c>
      <c r="T284" s="19">
        <v>4447.55</v>
      </c>
      <c r="U284" s="19">
        <v>4447.55</v>
      </c>
      <c r="V284" s="19">
        <v>4447.55</v>
      </c>
      <c r="W284" s="20" t="s">
        <v>399</v>
      </c>
      <c r="X284" s="32"/>
      <c r="Y284" s="33"/>
      <c r="Z284"/>
    </row>
    <row r="285" spans="1:26" s="7" customFormat="1" ht="75" hidden="1" x14ac:dyDescent="0.25">
      <c r="A285" s="14" t="s">
        <v>81</v>
      </c>
      <c r="B285" s="15">
        <v>1522010000</v>
      </c>
      <c r="C285" s="16" t="s">
        <v>31</v>
      </c>
      <c r="D285" s="16" t="s">
        <v>32</v>
      </c>
      <c r="E285" s="28" t="s">
        <v>386</v>
      </c>
      <c r="F285" s="28">
        <v>7</v>
      </c>
      <c r="G285" s="16" t="str">
        <f>VLOOKUP(D285,'[2]DATOS PRESUP'!$A$15:$C$33,3)</f>
        <v>Administración  e impartición de los servicios educativos existentes de la Universidad Politécnica del Bicentenario</v>
      </c>
      <c r="H285" s="17">
        <v>3980</v>
      </c>
      <c r="I285" s="15" t="str">
        <f>VLOOKUP(H285,[2]partidas!$A$1:$B$274,2)</f>
        <v>Impuesto sobre nóminas y otros que se deriven de una relación laboral</v>
      </c>
      <c r="J285" s="18">
        <v>16182.240000000003</v>
      </c>
      <c r="K285" s="18">
        <v>1348.52</v>
      </c>
      <c r="L285" s="18">
        <v>1348.52</v>
      </c>
      <c r="M285" s="19">
        <v>1348.52</v>
      </c>
      <c r="N285" s="19">
        <v>1348.52</v>
      </c>
      <c r="O285" s="19">
        <v>1348.52</v>
      </c>
      <c r="P285" s="19">
        <v>1348.52</v>
      </c>
      <c r="Q285" s="19">
        <v>1348.52</v>
      </c>
      <c r="R285" s="19">
        <v>1348.52</v>
      </c>
      <c r="S285" s="19">
        <v>1348.52</v>
      </c>
      <c r="T285" s="19">
        <v>1348.52</v>
      </c>
      <c r="U285" s="19">
        <v>1348.52</v>
      </c>
      <c r="V285" s="19">
        <v>1348.52</v>
      </c>
      <c r="W285" s="20" t="s">
        <v>399</v>
      </c>
      <c r="X285" s="32"/>
      <c r="Y285" s="33"/>
      <c r="Z285"/>
    </row>
    <row r="286" spans="1:26" s="7" customFormat="1" ht="75" hidden="1" x14ac:dyDescent="0.25">
      <c r="A286" s="14" t="s">
        <v>104</v>
      </c>
      <c r="B286" s="15">
        <v>1522010000</v>
      </c>
      <c r="C286" s="16" t="s">
        <v>31</v>
      </c>
      <c r="D286" s="16" t="s">
        <v>32</v>
      </c>
      <c r="E286" s="28" t="s">
        <v>386</v>
      </c>
      <c r="F286" s="28">
        <v>9</v>
      </c>
      <c r="G286" s="16" t="str">
        <f>VLOOKUP(D286,'[2]DATOS PRESUP'!$A$15:$C$33,3)</f>
        <v>Administración  e impartición de los servicios educativos existentes de la Universidad Politécnica del Bicentenario</v>
      </c>
      <c r="H286" s="17">
        <v>3980</v>
      </c>
      <c r="I286" s="15" t="str">
        <f>VLOOKUP(H286,[2]partidas!$A$1:$B$274,2)</f>
        <v>Impuesto sobre nóminas y otros que se deriven de una relación laboral</v>
      </c>
      <c r="J286" s="18">
        <v>171334.20000000004</v>
      </c>
      <c r="K286" s="18">
        <v>14277.85</v>
      </c>
      <c r="L286" s="18">
        <v>14277.85</v>
      </c>
      <c r="M286" s="19">
        <v>14277.85</v>
      </c>
      <c r="N286" s="19">
        <v>14277.85</v>
      </c>
      <c r="O286" s="19">
        <v>14277.85</v>
      </c>
      <c r="P286" s="19">
        <v>14277.85</v>
      </c>
      <c r="Q286" s="19">
        <v>14277.85</v>
      </c>
      <c r="R286" s="19">
        <v>14277.85</v>
      </c>
      <c r="S286" s="19">
        <v>14277.85</v>
      </c>
      <c r="T286" s="19">
        <v>14277.85</v>
      </c>
      <c r="U286" s="19">
        <v>14277.85</v>
      </c>
      <c r="V286" s="19">
        <v>14277.85</v>
      </c>
      <c r="W286" s="20" t="s">
        <v>399</v>
      </c>
      <c r="X286" s="32"/>
      <c r="Y286" s="33"/>
      <c r="Z286"/>
    </row>
    <row r="287" spans="1:26" s="7" customFormat="1" ht="75" hidden="1" x14ac:dyDescent="0.25">
      <c r="A287" s="14" t="s">
        <v>118</v>
      </c>
      <c r="B287" s="15">
        <v>1522010000</v>
      </c>
      <c r="C287" s="16" t="s">
        <v>31</v>
      </c>
      <c r="D287" s="16" t="s">
        <v>32</v>
      </c>
      <c r="E287" s="28" t="s">
        <v>386</v>
      </c>
      <c r="F287" s="28">
        <v>10</v>
      </c>
      <c r="G287" s="16" t="str">
        <f>VLOOKUP(D287,'[2]DATOS PRESUP'!$A$15:$C$33,3)</f>
        <v>Administración  e impartición de los servicios educativos existentes de la Universidad Politécnica del Bicentenario</v>
      </c>
      <c r="H287" s="17">
        <v>3980</v>
      </c>
      <c r="I287" s="15" t="str">
        <f>VLOOKUP(H287,[2]partidas!$A$1:$B$274,2)</f>
        <v>Impuesto sobre nóminas y otros que se deriven de una relación laboral</v>
      </c>
      <c r="J287" s="18">
        <v>83285.520000000019</v>
      </c>
      <c r="K287" s="18">
        <v>6940.46</v>
      </c>
      <c r="L287" s="18">
        <v>6940.46</v>
      </c>
      <c r="M287" s="19">
        <v>6940.46</v>
      </c>
      <c r="N287" s="19">
        <v>6940.46</v>
      </c>
      <c r="O287" s="19">
        <v>6940.46</v>
      </c>
      <c r="P287" s="19">
        <v>6940.46</v>
      </c>
      <c r="Q287" s="19">
        <v>6940.46</v>
      </c>
      <c r="R287" s="19">
        <v>6940.46</v>
      </c>
      <c r="S287" s="19">
        <v>6940.46</v>
      </c>
      <c r="T287" s="19">
        <v>6940.46</v>
      </c>
      <c r="U287" s="19">
        <v>6940.46</v>
      </c>
      <c r="V287" s="19">
        <v>6940.46</v>
      </c>
      <c r="W287" s="20" t="s">
        <v>399</v>
      </c>
      <c r="X287" s="32"/>
      <c r="Y287" s="33"/>
      <c r="Z287"/>
    </row>
    <row r="288" spans="1:26" s="7" customFormat="1" ht="75" hidden="1" x14ac:dyDescent="0.25">
      <c r="A288" s="14" t="s">
        <v>110</v>
      </c>
      <c r="B288" s="15">
        <v>1522010000</v>
      </c>
      <c r="C288" s="16" t="s">
        <v>31</v>
      </c>
      <c r="D288" s="16" t="s">
        <v>32</v>
      </c>
      <c r="E288" s="28" t="s">
        <v>386</v>
      </c>
      <c r="F288" s="28">
        <v>11</v>
      </c>
      <c r="G288" s="16" t="str">
        <f>VLOOKUP(D288,'[2]DATOS PRESUP'!$A$15:$C$33,3)</f>
        <v>Administración  e impartición de los servicios educativos existentes de la Universidad Politécnica del Bicentenario</v>
      </c>
      <c r="H288" s="17">
        <v>3980</v>
      </c>
      <c r="I288" s="15" t="str">
        <f>VLOOKUP(H288,[2]partidas!$A$1:$B$274,2)</f>
        <v>Impuesto sobre nóminas y otros que se deriven de una relación laboral</v>
      </c>
      <c r="J288" s="18">
        <v>39624.480000000003</v>
      </c>
      <c r="K288" s="18">
        <v>3302.04</v>
      </c>
      <c r="L288" s="18">
        <v>3302.04</v>
      </c>
      <c r="M288" s="19">
        <v>3302.04</v>
      </c>
      <c r="N288" s="19">
        <v>3302.04</v>
      </c>
      <c r="O288" s="19">
        <v>3302.04</v>
      </c>
      <c r="P288" s="19">
        <v>3302.04</v>
      </c>
      <c r="Q288" s="19">
        <v>3302.04</v>
      </c>
      <c r="R288" s="19">
        <v>3302.04</v>
      </c>
      <c r="S288" s="19">
        <v>3302.04</v>
      </c>
      <c r="T288" s="19">
        <v>3302.04</v>
      </c>
      <c r="U288" s="19">
        <v>3302.04</v>
      </c>
      <c r="V288" s="19">
        <v>3302.04</v>
      </c>
      <c r="W288" s="20" t="s">
        <v>399</v>
      </c>
      <c r="X288" s="32"/>
      <c r="Y288" s="33"/>
      <c r="Z288"/>
    </row>
    <row r="289" spans="1:26" s="7" customFormat="1" ht="75" hidden="1" x14ac:dyDescent="0.25">
      <c r="A289" s="14" t="s">
        <v>120</v>
      </c>
      <c r="B289" s="15">
        <v>1522010000</v>
      </c>
      <c r="C289" s="16" t="s">
        <v>31</v>
      </c>
      <c r="D289" s="16" t="s">
        <v>32</v>
      </c>
      <c r="E289" s="28" t="s">
        <v>386</v>
      </c>
      <c r="F289" s="28">
        <v>12</v>
      </c>
      <c r="G289" s="16" t="str">
        <f>VLOOKUP(D289,'[2]DATOS PRESUP'!$A$15:$C$33,3)</f>
        <v>Administración  e impartición de los servicios educativos existentes de la Universidad Politécnica del Bicentenario</v>
      </c>
      <c r="H289" s="17">
        <v>3980</v>
      </c>
      <c r="I289" s="15" t="str">
        <f>VLOOKUP(H289,[2]partidas!$A$1:$B$274,2)</f>
        <v>Impuesto sobre nóminas y otros que se deriven de una relación laboral</v>
      </c>
      <c r="J289" s="18">
        <v>113200.32000000001</v>
      </c>
      <c r="K289" s="18">
        <v>9433.36</v>
      </c>
      <c r="L289" s="18">
        <v>9433.36</v>
      </c>
      <c r="M289" s="19">
        <v>9433.36</v>
      </c>
      <c r="N289" s="19">
        <v>9433.36</v>
      </c>
      <c r="O289" s="19">
        <v>9433.36</v>
      </c>
      <c r="P289" s="19">
        <v>9433.36</v>
      </c>
      <c r="Q289" s="19">
        <v>9433.36</v>
      </c>
      <c r="R289" s="19">
        <v>9433.36</v>
      </c>
      <c r="S289" s="19">
        <v>9433.36</v>
      </c>
      <c r="T289" s="19">
        <v>9433.36</v>
      </c>
      <c r="U289" s="19">
        <v>9433.36</v>
      </c>
      <c r="V289" s="19">
        <v>9433.36</v>
      </c>
      <c r="W289" s="20" t="s">
        <v>399</v>
      </c>
      <c r="X289" s="32"/>
      <c r="Y289" s="33"/>
      <c r="Z289"/>
    </row>
    <row r="290" spans="1:26" s="7" customFormat="1" ht="75" hidden="1" x14ac:dyDescent="0.25">
      <c r="A290" s="14" t="s">
        <v>187</v>
      </c>
      <c r="B290" s="15">
        <v>1522010000</v>
      </c>
      <c r="C290" s="16" t="s">
        <v>31</v>
      </c>
      <c r="D290" s="16" t="s">
        <v>32</v>
      </c>
      <c r="E290" s="28" t="s">
        <v>386</v>
      </c>
      <c r="F290" s="28">
        <v>13</v>
      </c>
      <c r="G290" s="16" t="str">
        <f>VLOOKUP(D290,'[2]DATOS PRESUP'!$A$15:$C$33,3)</f>
        <v>Administración  e impartición de los servicios educativos existentes de la Universidad Politécnica del Bicentenario</v>
      </c>
      <c r="H290" s="17">
        <v>3980</v>
      </c>
      <c r="I290" s="15" t="str">
        <f>VLOOKUP(H290,[2]partidas!$A$1:$B$274,2)</f>
        <v>Impuesto sobre nóminas y otros que se deriven de una relación laboral</v>
      </c>
      <c r="J290" s="18">
        <v>126461.88000000002</v>
      </c>
      <c r="K290" s="18">
        <v>10538.49</v>
      </c>
      <c r="L290" s="18">
        <v>10538.49</v>
      </c>
      <c r="M290" s="19">
        <v>10538.49</v>
      </c>
      <c r="N290" s="19">
        <v>10538.49</v>
      </c>
      <c r="O290" s="19">
        <v>10538.49</v>
      </c>
      <c r="P290" s="19">
        <v>10538.49</v>
      </c>
      <c r="Q290" s="19">
        <v>10538.49</v>
      </c>
      <c r="R290" s="19">
        <v>10538.49</v>
      </c>
      <c r="S290" s="19">
        <v>10538.49</v>
      </c>
      <c r="T290" s="19">
        <v>10538.49</v>
      </c>
      <c r="U290" s="19">
        <v>10538.49</v>
      </c>
      <c r="V290" s="19">
        <v>10538.49</v>
      </c>
      <c r="W290" s="20" t="s">
        <v>399</v>
      </c>
      <c r="X290" s="32"/>
      <c r="Y290" s="33"/>
      <c r="Z290"/>
    </row>
    <row r="291" spans="1:26" s="7" customFormat="1" ht="75" hidden="1" x14ac:dyDescent="0.25">
      <c r="A291" s="14" t="s">
        <v>398</v>
      </c>
      <c r="B291" s="15">
        <v>1522010000</v>
      </c>
      <c r="C291" s="16" t="s">
        <v>31</v>
      </c>
      <c r="D291" s="16" t="s">
        <v>34</v>
      </c>
      <c r="E291" s="28" t="s">
        <v>386</v>
      </c>
      <c r="F291" s="28">
        <v>8</v>
      </c>
      <c r="G291" s="16" t="str">
        <f>VLOOKUP(D291,'[2]DATOS PRESUP'!$A$15:$C$33,3)</f>
        <v>Aplicación de planes de trabajo de atención a la deserción y reprobación en los alumnos de la Universidad Politécnica del Bicentenario</v>
      </c>
      <c r="H291" s="17">
        <v>3980</v>
      </c>
      <c r="I291" s="15" t="str">
        <f>VLOOKUP(H291,[2]partidas!$A$1:$B$274,2)</f>
        <v>Impuesto sobre nóminas y otros que se deriven de una relación laboral</v>
      </c>
      <c r="J291" s="18">
        <v>13045.439999999995</v>
      </c>
      <c r="K291" s="18">
        <v>1087.1199999999999</v>
      </c>
      <c r="L291" s="18">
        <v>1087.1199999999999</v>
      </c>
      <c r="M291" s="19">
        <v>1087.1199999999999</v>
      </c>
      <c r="N291" s="19">
        <v>1087.1199999999999</v>
      </c>
      <c r="O291" s="19">
        <v>1087.1199999999999</v>
      </c>
      <c r="P291" s="19">
        <v>1087.1199999999999</v>
      </c>
      <c r="Q291" s="19">
        <v>1087.1199999999999</v>
      </c>
      <c r="R291" s="19">
        <v>1087.1199999999999</v>
      </c>
      <c r="S291" s="19">
        <v>1087.1199999999999</v>
      </c>
      <c r="T291" s="19">
        <v>1087.1199999999999</v>
      </c>
      <c r="U291" s="19">
        <v>1087.1199999999999</v>
      </c>
      <c r="V291" s="19">
        <v>1087.1199999999999</v>
      </c>
      <c r="W291" s="20" t="s">
        <v>399</v>
      </c>
      <c r="X291" s="32"/>
      <c r="Y291" s="33"/>
      <c r="Z291"/>
    </row>
    <row r="292" spans="1:26" s="7" customFormat="1" ht="75" hidden="1" x14ac:dyDescent="0.25">
      <c r="A292" s="14" t="s">
        <v>81</v>
      </c>
      <c r="B292" s="15">
        <v>1522010000</v>
      </c>
      <c r="C292" s="16" t="s">
        <v>31</v>
      </c>
      <c r="D292" s="16" t="s">
        <v>36</v>
      </c>
      <c r="E292" s="28" t="s">
        <v>386</v>
      </c>
      <c r="F292" s="28">
        <v>7</v>
      </c>
      <c r="G292" s="16" t="str">
        <f>VLOOKUP(D292,'[2]DATOS PRESUP'!$A$15:$C$33,3)</f>
        <v>Apoyos para la profesionalización del personal de la Universidad Politécnica del Bicentenario</v>
      </c>
      <c r="H292" s="17">
        <v>3980</v>
      </c>
      <c r="I292" s="15" t="str">
        <f>VLOOKUP(H292,[2]partidas!$A$1:$B$274,2)</f>
        <v>Impuesto sobre nóminas y otros que se deriven de una relación laboral</v>
      </c>
      <c r="J292" s="18">
        <v>13045.439999999995</v>
      </c>
      <c r="K292" s="18">
        <v>1087.1199999999999</v>
      </c>
      <c r="L292" s="18">
        <v>1087.1199999999999</v>
      </c>
      <c r="M292" s="19">
        <v>1087.1199999999999</v>
      </c>
      <c r="N292" s="19">
        <v>1087.1199999999999</v>
      </c>
      <c r="O292" s="19">
        <v>1087.1199999999999</v>
      </c>
      <c r="P292" s="19">
        <v>1087.1199999999999</v>
      </c>
      <c r="Q292" s="19">
        <v>1087.1199999999999</v>
      </c>
      <c r="R292" s="19">
        <v>1087.1199999999999</v>
      </c>
      <c r="S292" s="19">
        <v>1087.1199999999999</v>
      </c>
      <c r="T292" s="19">
        <v>1087.1199999999999</v>
      </c>
      <c r="U292" s="19">
        <v>1087.1199999999999</v>
      </c>
      <c r="V292" s="19">
        <v>1087.1199999999999</v>
      </c>
      <c r="W292" s="20" t="s">
        <v>399</v>
      </c>
      <c r="X292" s="32"/>
      <c r="Y292" s="33"/>
      <c r="Z292"/>
    </row>
    <row r="293" spans="1:26" s="7" customFormat="1" ht="75" hidden="1" x14ac:dyDescent="0.25">
      <c r="A293" s="14" t="s">
        <v>350</v>
      </c>
      <c r="B293" s="15">
        <v>1522010000</v>
      </c>
      <c r="C293" s="16" t="s">
        <v>31</v>
      </c>
      <c r="D293" s="16" t="s">
        <v>38</v>
      </c>
      <c r="E293" s="28" t="s">
        <v>387</v>
      </c>
      <c r="F293" s="28">
        <v>2</v>
      </c>
      <c r="G293" s="16" t="str">
        <f>VLOOKUP(D293,'[2]DATOS PRESUP'!$A$15:$C$33,3)</f>
        <v>Capacitación y certificación de competencias profesionales de los alumnos de la Universidad Politécnica del Bicentenario</v>
      </c>
      <c r="H293" s="17">
        <v>3980</v>
      </c>
      <c r="I293" s="15" t="str">
        <f>VLOOKUP(H293,[2]partidas!$A$1:$B$274,2)</f>
        <v>Impuesto sobre nóminas y otros que se deriven de una relación laboral</v>
      </c>
      <c r="J293" s="18">
        <v>9105.2400000000016</v>
      </c>
      <c r="K293" s="18">
        <v>758.77</v>
      </c>
      <c r="L293" s="18">
        <v>758.77</v>
      </c>
      <c r="M293" s="19">
        <v>758.77</v>
      </c>
      <c r="N293" s="19">
        <v>758.77</v>
      </c>
      <c r="O293" s="19">
        <v>758.77</v>
      </c>
      <c r="P293" s="19">
        <v>758.77</v>
      </c>
      <c r="Q293" s="19">
        <v>758.77</v>
      </c>
      <c r="R293" s="19">
        <v>758.77</v>
      </c>
      <c r="S293" s="19">
        <v>758.77</v>
      </c>
      <c r="T293" s="19">
        <v>758.77</v>
      </c>
      <c r="U293" s="19">
        <v>758.77</v>
      </c>
      <c r="V293" s="19">
        <v>758.77</v>
      </c>
      <c r="W293" s="20" t="s">
        <v>399</v>
      </c>
      <c r="X293" s="32"/>
      <c r="Y293" s="33"/>
      <c r="Z293"/>
    </row>
    <row r="294" spans="1:26" s="7" customFormat="1" ht="75" hidden="1" x14ac:dyDescent="0.25">
      <c r="A294" s="14" t="s">
        <v>69</v>
      </c>
      <c r="B294" s="15">
        <v>1522010000</v>
      </c>
      <c r="C294" s="16" t="s">
        <v>31</v>
      </c>
      <c r="D294" s="16" t="s">
        <v>40</v>
      </c>
      <c r="E294" s="28" t="s">
        <v>386</v>
      </c>
      <c r="F294" s="28">
        <v>6</v>
      </c>
      <c r="G294" s="16" t="str">
        <f>VLOOKUP(D294,'[2]DATOS PRESUP'!$A$15:$C$33,3)</f>
        <v>Formación integral de las alumnos de la Universidad Politécnica del  Bicentenario</v>
      </c>
      <c r="H294" s="17">
        <v>3980</v>
      </c>
      <c r="I294" s="15" t="str">
        <f>VLOOKUP(H294,[2]partidas!$A$1:$B$274,2)</f>
        <v>Impuesto sobre nóminas y otros que se deriven de una relación laboral</v>
      </c>
      <c r="J294" s="18">
        <v>46142.05</v>
      </c>
      <c r="K294" s="18">
        <v>3845.07</v>
      </c>
      <c r="L294" s="18">
        <v>3845.18</v>
      </c>
      <c r="M294" s="19">
        <v>3845.18</v>
      </c>
      <c r="N294" s="19">
        <v>3845.18</v>
      </c>
      <c r="O294" s="19">
        <v>3845.18</v>
      </c>
      <c r="P294" s="19">
        <v>3845.18</v>
      </c>
      <c r="Q294" s="19">
        <v>3845.18</v>
      </c>
      <c r="R294" s="19">
        <v>3845.18</v>
      </c>
      <c r="S294" s="19">
        <v>3845.18</v>
      </c>
      <c r="T294" s="19">
        <v>3845.18</v>
      </c>
      <c r="U294" s="19">
        <v>3845.18</v>
      </c>
      <c r="V294" s="19">
        <v>3845.18</v>
      </c>
      <c r="W294" s="20" t="s">
        <v>399</v>
      </c>
      <c r="X294" s="32"/>
      <c r="Y294" s="33"/>
      <c r="Z294"/>
    </row>
    <row r="295" spans="1:26" s="7" customFormat="1" ht="75" hidden="1" x14ac:dyDescent="0.25">
      <c r="A295" s="14" t="s">
        <v>398</v>
      </c>
      <c r="B295" s="15">
        <v>1522010000</v>
      </c>
      <c r="C295" s="16" t="s">
        <v>31</v>
      </c>
      <c r="D295" s="16" t="s">
        <v>40</v>
      </c>
      <c r="E295" s="28" t="s">
        <v>386</v>
      </c>
      <c r="F295" s="28">
        <v>8</v>
      </c>
      <c r="G295" s="16" t="str">
        <f>VLOOKUP(D295,'[2]DATOS PRESUP'!$A$15:$C$33,3)</f>
        <v>Formación integral de las alumnos de la Universidad Politécnica del  Bicentenario</v>
      </c>
      <c r="H295" s="17">
        <v>3980</v>
      </c>
      <c r="I295" s="15" t="str">
        <f>VLOOKUP(H295,[2]partidas!$A$1:$B$274,2)</f>
        <v>Impuesto sobre nóminas y otros que se deriven de una relación laboral</v>
      </c>
      <c r="J295" s="18">
        <v>56395.920000000013</v>
      </c>
      <c r="K295" s="18">
        <v>4699.66</v>
      </c>
      <c r="L295" s="18">
        <v>4699.66</v>
      </c>
      <c r="M295" s="19">
        <v>4699.66</v>
      </c>
      <c r="N295" s="19">
        <v>4699.66</v>
      </c>
      <c r="O295" s="19">
        <v>4699.66</v>
      </c>
      <c r="P295" s="19">
        <v>4699.66</v>
      </c>
      <c r="Q295" s="19">
        <v>4699.66</v>
      </c>
      <c r="R295" s="19">
        <v>4699.66</v>
      </c>
      <c r="S295" s="19">
        <v>4699.66</v>
      </c>
      <c r="T295" s="19">
        <v>4699.66</v>
      </c>
      <c r="U295" s="19">
        <v>4699.66</v>
      </c>
      <c r="V295" s="19">
        <v>4699.66</v>
      </c>
      <c r="W295" s="20" t="s">
        <v>399</v>
      </c>
      <c r="X295" s="32"/>
      <c r="Y295" s="33"/>
      <c r="Z295"/>
    </row>
    <row r="296" spans="1:26" s="7" customFormat="1" ht="75" hidden="1" x14ac:dyDescent="0.25">
      <c r="A296" s="14" t="s">
        <v>126</v>
      </c>
      <c r="B296" s="15">
        <v>1522010000</v>
      </c>
      <c r="C296" s="16" t="s">
        <v>23</v>
      </c>
      <c r="D296" s="16" t="s">
        <v>42</v>
      </c>
      <c r="E296" s="28" t="s">
        <v>388</v>
      </c>
      <c r="F296" s="28">
        <v>1</v>
      </c>
      <c r="G296" s="16" t="str">
        <f>VLOOKUP(D296,'[2]DATOS PRESUP'!$A$15:$C$33,3)</f>
        <v>Gestión de Certificación de procesos de a Universidad Politécnica del Bicentenario</v>
      </c>
      <c r="H296" s="17">
        <v>3980</v>
      </c>
      <c r="I296" s="15" t="str">
        <f>VLOOKUP(H296,[2]partidas!$A$1:$B$274,2)</f>
        <v>Impuesto sobre nóminas y otros que se deriven de una relación laboral</v>
      </c>
      <c r="J296" s="18">
        <v>5910.6500000000015</v>
      </c>
      <c r="K296" s="18">
        <v>492.6</v>
      </c>
      <c r="L296" s="18">
        <v>492.55</v>
      </c>
      <c r="M296" s="19">
        <v>492.55</v>
      </c>
      <c r="N296" s="19">
        <v>492.55</v>
      </c>
      <c r="O296" s="19">
        <v>492.55</v>
      </c>
      <c r="P296" s="19">
        <v>492.55</v>
      </c>
      <c r="Q296" s="19">
        <v>492.55</v>
      </c>
      <c r="R296" s="19">
        <v>492.55</v>
      </c>
      <c r="S296" s="19">
        <v>492.55</v>
      </c>
      <c r="T296" s="19">
        <v>492.55</v>
      </c>
      <c r="U296" s="19">
        <v>492.55</v>
      </c>
      <c r="V296" s="19">
        <v>492.55</v>
      </c>
      <c r="W296" s="20" t="s">
        <v>399</v>
      </c>
      <c r="X296" s="32"/>
      <c r="Y296" s="33"/>
      <c r="Z296"/>
    </row>
    <row r="297" spans="1:26" s="7" customFormat="1" ht="75" hidden="1" x14ac:dyDescent="0.25">
      <c r="A297" s="14" t="s">
        <v>126</v>
      </c>
      <c r="B297" s="15">
        <v>1522010000</v>
      </c>
      <c r="C297" s="16" t="s">
        <v>23</v>
      </c>
      <c r="D297" s="16" t="s">
        <v>43</v>
      </c>
      <c r="E297" s="28" t="s">
        <v>388</v>
      </c>
      <c r="F297" s="28">
        <v>1</v>
      </c>
      <c r="G297" s="16" t="str">
        <f>VLOOKUP(D297,'[2]DATOS PRESUP'!$A$15:$C$33,3)</f>
        <v>Mantenimiento de la infraestructura de la Universidad Politécnica del Bicentenario</v>
      </c>
      <c r="H297" s="17">
        <v>3980</v>
      </c>
      <c r="I297" s="15" t="str">
        <f>VLOOKUP(H297,[2]partidas!$A$1:$B$274,2)</f>
        <v>Impuesto sobre nóminas y otros que se deriven de una relación laboral</v>
      </c>
      <c r="J297" s="18">
        <v>17662.8</v>
      </c>
      <c r="K297" s="18">
        <v>1471.9</v>
      </c>
      <c r="L297" s="18">
        <v>1471.9</v>
      </c>
      <c r="M297" s="19">
        <v>1471.9</v>
      </c>
      <c r="N297" s="19">
        <v>1471.9</v>
      </c>
      <c r="O297" s="19">
        <v>1471.9</v>
      </c>
      <c r="P297" s="19">
        <v>1471.9</v>
      </c>
      <c r="Q297" s="19">
        <v>1471.9</v>
      </c>
      <c r="R297" s="19">
        <v>1471.9</v>
      </c>
      <c r="S297" s="19">
        <v>1471.9</v>
      </c>
      <c r="T297" s="19">
        <v>1471.9</v>
      </c>
      <c r="U297" s="19">
        <v>1471.9</v>
      </c>
      <c r="V297" s="19">
        <v>1471.9</v>
      </c>
      <c r="W297" s="20" t="s">
        <v>399</v>
      </c>
      <c r="X297" s="32"/>
      <c r="Y297" s="33"/>
      <c r="Z297"/>
    </row>
    <row r="298" spans="1:26" s="7" customFormat="1" ht="75" hidden="1" x14ac:dyDescent="0.25">
      <c r="A298" s="14" t="s">
        <v>350</v>
      </c>
      <c r="B298" s="15">
        <v>1522010000</v>
      </c>
      <c r="C298" s="16" t="s">
        <v>26</v>
      </c>
      <c r="D298" s="16" t="s">
        <v>47</v>
      </c>
      <c r="E298" s="28" t="s">
        <v>387</v>
      </c>
      <c r="F298" s="28">
        <v>2</v>
      </c>
      <c r="G298" s="16" t="str">
        <f>VLOOKUP(D298,'[2]DATOS PRESUP'!$A$15:$C$33,3)</f>
        <v>Operación de servicios de vinculación de la Universidad Politécnica del Bicentenario con el entorno</v>
      </c>
      <c r="H298" s="17">
        <v>3980</v>
      </c>
      <c r="I298" s="15" t="str">
        <f>VLOOKUP(H298,[2]partidas!$A$1:$B$274,2)</f>
        <v>Impuesto sobre nóminas y otros que se deriven de una relación laboral</v>
      </c>
      <c r="J298" s="18">
        <v>29294.45</v>
      </c>
      <c r="K298" s="18">
        <v>2441</v>
      </c>
      <c r="L298" s="18">
        <v>2441</v>
      </c>
      <c r="M298" s="19">
        <v>2441.1999999999998</v>
      </c>
      <c r="N298" s="19">
        <v>2441.25</v>
      </c>
      <c r="O298" s="19">
        <v>2441.25</v>
      </c>
      <c r="P298" s="19">
        <v>2441.25</v>
      </c>
      <c r="Q298" s="19">
        <v>2441.25</v>
      </c>
      <c r="R298" s="19">
        <v>2441.25</v>
      </c>
      <c r="S298" s="19">
        <v>2441.25</v>
      </c>
      <c r="T298" s="19">
        <v>2441.25</v>
      </c>
      <c r="U298" s="19">
        <v>2441.25</v>
      </c>
      <c r="V298" s="19">
        <v>2441.25</v>
      </c>
      <c r="W298" s="20" t="s">
        <v>399</v>
      </c>
      <c r="X298" s="32"/>
      <c r="Y298" s="33"/>
      <c r="Z298"/>
    </row>
    <row r="299" spans="1:26" s="7" customFormat="1" ht="75" hidden="1" x14ac:dyDescent="0.25">
      <c r="A299" s="14" t="s">
        <v>320</v>
      </c>
      <c r="B299" s="15">
        <v>1522010000</v>
      </c>
      <c r="C299" s="16" t="s">
        <v>26</v>
      </c>
      <c r="D299" s="16" t="s">
        <v>51</v>
      </c>
      <c r="E299" s="28" t="s">
        <v>387</v>
      </c>
      <c r="F299" s="28" t="s">
        <v>400</v>
      </c>
      <c r="G299" s="16" t="str">
        <f>VLOOKUP(D299,'[2]DATOS PRESUP'!$A$15:$C$33,3)</f>
        <v>Administración del mantenimiento y soporte de equipo informático, cómputo y redes de la Universidad Politécnica del Bicentenario</v>
      </c>
      <c r="H299" s="17">
        <v>3980</v>
      </c>
      <c r="I299" s="15" t="str">
        <f>VLOOKUP(H299,[2]partidas!$A$1:$B$274,2)</f>
        <v>Impuesto sobre nóminas y otros que se deriven de una relación laboral</v>
      </c>
      <c r="J299" s="18">
        <v>13045.439999999995</v>
      </c>
      <c r="K299" s="18">
        <v>1087.1199999999999</v>
      </c>
      <c r="L299" s="18">
        <v>1087.1199999999999</v>
      </c>
      <c r="M299" s="19">
        <v>1087.1199999999999</v>
      </c>
      <c r="N299" s="19">
        <v>1087.1199999999999</v>
      </c>
      <c r="O299" s="19">
        <v>1087.1199999999999</v>
      </c>
      <c r="P299" s="19">
        <v>1087.1199999999999</v>
      </c>
      <c r="Q299" s="19">
        <v>1087.1199999999999</v>
      </c>
      <c r="R299" s="19">
        <v>1087.1199999999999</v>
      </c>
      <c r="S299" s="19">
        <v>1087.1199999999999</v>
      </c>
      <c r="T299" s="19">
        <v>1087.1199999999999</v>
      </c>
      <c r="U299" s="19">
        <v>1087.1199999999999</v>
      </c>
      <c r="V299" s="19">
        <v>1087.1199999999999</v>
      </c>
      <c r="W299" s="20" t="s">
        <v>399</v>
      </c>
      <c r="X299" s="32"/>
      <c r="Y299" s="33"/>
      <c r="Z299"/>
    </row>
    <row r="300" spans="1:26" s="7" customFormat="1" ht="75" hidden="1" x14ac:dyDescent="0.25">
      <c r="A300" s="14" t="s">
        <v>58</v>
      </c>
      <c r="B300" s="15">
        <v>1522010000</v>
      </c>
      <c r="C300" s="16" t="s">
        <v>31</v>
      </c>
      <c r="D300" s="16" t="s">
        <v>53</v>
      </c>
      <c r="E300" s="28" t="s">
        <v>386</v>
      </c>
      <c r="F300" s="28" t="s">
        <v>402</v>
      </c>
      <c r="G300" s="16" t="str">
        <f>VLOOKUP(D300,'[2]DATOS PRESUP'!$A$15:$C$33,3)</f>
        <v>Administración de los servicios escolares de la Universidad Politécnica del Bicentenario</v>
      </c>
      <c r="H300" s="17">
        <v>3980</v>
      </c>
      <c r="I300" s="15" t="str">
        <f>VLOOKUP(H300,[2]partidas!$A$1:$B$274,2)</f>
        <v>Impuesto sobre nóminas y otros que se deriven de una relación laboral</v>
      </c>
      <c r="J300" s="18">
        <v>22896.359999999997</v>
      </c>
      <c r="K300" s="18">
        <v>1908.03</v>
      </c>
      <c r="L300" s="18">
        <v>1908.03</v>
      </c>
      <c r="M300" s="19">
        <v>1908.03</v>
      </c>
      <c r="N300" s="19">
        <v>1908.03</v>
      </c>
      <c r="O300" s="19">
        <v>1908.03</v>
      </c>
      <c r="P300" s="19">
        <v>1908.03</v>
      </c>
      <c r="Q300" s="19">
        <v>1908.03</v>
      </c>
      <c r="R300" s="19">
        <v>1908.03</v>
      </c>
      <c r="S300" s="19">
        <v>1908.03</v>
      </c>
      <c r="T300" s="19">
        <v>1908.03</v>
      </c>
      <c r="U300" s="19">
        <v>1908.03</v>
      </c>
      <c r="V300" s="19">
        <v>1908.03</v>
      </c>
      <c r="W300" s="20" t="s">
        <v>399</v>
      </c>
      <c r="X300" s="32"/>
      <c r="Y300" s="33"/>
      <c r="Z300"/>
    </row>
    <row r="301" spans="1:26" s="7" customFormat="1" ht="75" hidden="1" x14ac:dyDescent="0.25">
      <c r="A301" s="14" t="s">
        <v>86</v>
      </c>
      <c r="B301" s="15">
        <v>1522010000</v>
      </c>
      <c r="C301" s="16" t="s">
        <v>26</v>
      </c>
      <c r="D301" s="16" t="s">
        <v>55</v>
      </c>
      <c r="E301" s="28" t="s">
        <v>386</v>
      </c>
      <c r="F301" s="28" t="s">
        <v>403</v>
      </c>
      <c r="G301" s="16" t="str">
        <f>VLOOKUP(D301,'[2]DATOS PRESUP'!$A$15:$C$33,3)</f>
        <v>Gestión de proyectos de investigación, innovación y desarrollo tecnológico de la UPB</v>
      </c>
      <c r="H301" s="17">
        <v>3980</v>
      </c>
      <c r="I301" s="15" t="str">
        <f>VLOOKUP(H301,[2]partidas!$A$1:$B$274,2)</f>
        <v>Impuesto sobre nóminas y otros que se deriven de una relación laboral</v>
      </c>
      <c r="J301" s="18">
        <v>12968.400000000003</v>
      </c>
      <c r="K301" s="18">
        <v>1080.7</v>
      </c>
      <c r="L301" s="18">
        <v>1080.7</v>
      </c>
      <c r="M301" s="19">
        <v>1080.7</v>
      </c>
      <c r="N301" s="19">
        <v>1080.7</v>
      </c>
      <c r="O301" s="19">
        <v>1080.7</v>
      </c>
      <c r="P301" s="19">
        <v>1080.7</v>
      </c>
      <c r="Q301" s="19">
        <v>1080.7</v>
      </c>
      <c r="R301" s="19">
        <v>1080.7</v>
      </c>
      <c r="S301" s="19">
        <v>1080.7</v>
      </c>
      <c r="T301" s="19">
        <v>1080.7</v>
      </c>
      <c r="U301" s="19">
        <v>1080.7</v>
      </c>
      <c r="V301" s="19">
        <v>1080.7</v>
      </c>
      <c r="W301" s="20" t="s">
        <v>399</v>
      </c>
      <c r="X301" s="32"/>
      <c r="Y301" s="33"/>
      <c r="Z301"/>
    </row>
    <row r="302" spans="1:26" s="1" customFormat="1" ht="30" hidden="1" x14ac:dyDescent="0.25">
      <c r="A302" s="14" t="s">
        <v>58</v>
      </c>
      <c r="B302" s="15">
        <v>2522221040</v>
      </c>
      <c r="C302" s="16" t="s">
        <v>31</v>
      </c>
      <c r="D302" s="16" t="s">
        <v>53</v>
      </c>
      <c r="E302" s="28" t="s">
        <v>386</v>
      </c>
      <c r="F302" s="28" t="s">
        <v>393</v>
      </c>
      <c r="G302" s="16" t="s">
        <v>54</v>
      </c>
      <c r="H302" s="17">
        <v>3180</v>
      </c>
      <c r="I302" s="15" t="s">
        <v>59</v>
      </c>
      <c r="J302" s="18">
        <f t="shared" ref="J302:J333" si="0">SUM(K302:V302)</f>
        <v>1000</v>
      </c>
      <c r="K302" s="18"/>
      <c r="L302" s="18"/>
      <c r="M302" s="19"/>
      <c r="N302" s="19"/>
      <c r="O302" s="19"/>
      <c r="P302" s="19">
        <v>1000</v>
      </c>
      <c r="Q302" s="19"/>
      <c r="R302" s="19"/>
      <c r="S302" s="19"/>
      <c r="T302" s="19"/>
      <c r="U302" s="19"/>
      <c r="V302" s="19"/>
      <c r="W302" s="20" t="s">
        <v>60</v>
      </c>
    </row>
    <row r="303" spans="1:26" s="1" customFormat="1" ht="60" hidden="1" x14ac:dyDescent="0.25">
      <c r="A303" s="14" t="s">
        <v>58</v>
      </c>
      <c r="B303" s="15">
        <v>2522221040</v>
      </c>
      <c r="C303" s="16" t="s">
        <v>31</v>
      </c>
      <c r="D303" s="16" t="s">
        <v>53</v>
      </c>
      <c r="E303" s="28" t="s">
        <v>386</v>
      </c>
      <c r="F303" s="28" t="s">
        <v>393</v>
      </c>
      <c r="G303" s="16" t="s">
        <v>54</v>
      </c>
      <c r="H303" s="17">
        <v>3360</v>
      </c>
      <c r="I303" s="15" t="s">
        <v>61</v>
      </c>
      <c r="J303" s="18">
        <f t="shared" si="0"/>
        <v>15000</v>
      </c>
      <c r="K303" s="18"/>
      <c r="L303" s="18"/>
      <c r="M303" s="19">
        <v>15000</v>
      </c>
      <c r="N303" s="19"/>
      <c r="O303" s="19"/>
      <c r="P303" s="19"/>
      <c r="Q303" s="19"/>
      <c r="R303" s="19"/>
      <c r="S303" s="19"/>
      <c r="T303" s="19"/>
      <c r="U303" s="19"/>
      <c r="V303" s="19"/>
      <c r="W303" s="20" t="s">
        <v>62</v>
      </c>
    </row>
    <row r="304" spans="1:26" s="1" customFormat="1" ht="60" hidden="1" x14ac:dyDescent="0.25">
      <c r="A304" s="14" t="s">
        <v>58</v>
      </c>
      <c r="B304" s="15">
        <v>2522221040</v>
      </c>
      <c r="C304" s="16" t="s">
        <v>31</v>
      </c>
      <c r="D304" s="16" t="s">
        <v>53</v>
      </c>
      <c r="E304" s="28" t="s">
        <v>386</v>
      </c>
      <c r="F304" s="28" t="s">
        <v>393</v>
      </c>
      <c r="G304" s="16" t="s">
        <v>54</v>
      </c>
      <c r="H304" s="17">
        <v>3360</v>
      </c>
      <c r="I304" s="15" t="s">
        <v>61</v>
      </c>
      <c r="J304" s="18">
        <f t="shared" si="0"/>
        <v>100000</v>
      </c>
      <c r="K304" s="18"/>
      <c r="L304" s="18"/>
      <c r="M304" s="19">
        <v>100000</v>
      </c>
      <c r="N304" s="19"/>
      <c r="O304" s="19"/>
      <c r="P304" s="19"/>
      <c r="Q304" s="19"/>
      <c r="R304" s="19"/>
      <c r="S304" s="19"/>
      <c r="T304" s="19"/>
      <c r="U304" s="19"/>
      <c r="V304" s="19"/>
      <c r="W304" s="20" t="s">
        <v>63</v>
      </c>
    </row>
    <row r="305" spans="1:23" s="1" customFormat="1" ht="75" hidden="1" x14ac:dyDescent="0.25">
      <c r="A305" s="14" t="s">
        <v>58</v>
      </c>
      <c r="B305" s="15">
        <v>2522221040</v>
      </c>
      <c r="C305" s="16" t="s">
        <v>31</v>
      </c>
      <c r="D305" s="16" t="s">
        <v>53</v>
      </c>
      <c r="E305" s="28" t="s">
        <v>386</v>
      </c>
      <c r="F305" s="28" t="s">
        <v>393</v>
      </c>
      <c r="G305" s="16" t="s">
        <v>54</v>
      </c>
      <c r="H305" s="17">
        <v>3360</v>
      </c>
      <c r="I305" s="15" t="s">
        <v>64</v>
      </c>
      <c r="J305" s="18">
        <f t="shared" si="0"/>
        <v>11000</v>
      </c>
      <c r="K305" s="18"/>
      <c r="L305" s="18"/>
      <c r="M305" s="19"/>
      <c r="N305" s="19"/>
      <c r="O305" s="19">
        <v>11000</v>
      </c>
      <c r="P305" s="19"/>
      <c r="Q305" s="19"/>
      <c r="R305" s="19"/>
      <c r="S305" s="19"/>
      <c r="T305" s="19"/>
      <c r="U305" s="19"/>
      <c r="V305" s="19"/>
      <c r="W305" s="20" t="s">
        <v>62</v>
      </c>
    </row>
    <row r="306" spans="1:23" s="1" customFormat="1" ht="75" hidden="1" x14ac:dyDescent="0.25">
      <c r="A306" s="14" t="s">
        <v>58</v>
      </c>
      <c r="B306" s="15">
        <v>2522221040</v>
      </c>
      <c r="C306" s="16" t="s">
        <v>31</v>
      </c>
      <c r="D306" s="16" t="s">
        <v>53</v>
      </c>
      <c r="E306" s="28" t="s">
        <v>386</v>
      </c>
      <c r="F306" s="28" t="s">
        <v>393</v>
      </c>
      <c r="G306" s="16" t="s">
        <v>54</v>
      </c>
      <c r="H306" s="17">
        <v>3360</v>
      </c>
      <c r="I306" s="15" t="s">
        <v>64</v>
      </c>
      <c r="J306" s="18">
        <f t="shared" si="0"/>
        <v>120060</v>
      </c>
      <c r="K306" s="18"/>
      <c r="L306" s="18"/>
      <c r="M306" s="19"/>
      <c r="N306" s="19"/>
      <c r="O306" s="19">
        <v>120060</v>
      </c>
      <c r="P306" s="19"/>
      <c r="Q306" s="19"/>
      <c r="R306" s="19"/>
      <c r="S306" s="19"/>
      <c r="T306" s="19"/>
      <c r="U306" s="19"/>
      <c r="V306" s="19"/>
      <c r="W306" s="20" t="s">
        <v>63</v>
      </c>
    </row>
    <row r="307" spans="1:23" s="1" customFormat="1" ht="45" hidden="1" x14ac:dyDescent="0.25">
      <c r="A307" s="14" t="s">
        <v>58</v>
      </c>
      <c r="B307" s="15">
        <v>2522221040</v>
      </c>
      <c r="C307" s="16" t="s">
        <v>31</v>
      </c>
      <c r="D307" s="16" t="s">
        <v>53</v>
      </c>
      <c r="E307" s="28" t="s">
        <v>386</v>
      </c>
      <c r="F307" s="28" t="s">
        <v>393</v>
      </c>
      <c r="G307" s="16" t="s">
        <v>54</v>
      </c>
      <c r="H307" s="17">
        <v>2210</v>
      </c>
      <c r="I307" s="15" t="s">
        <v>65</v>
      </c>
      <c r="J307" s="18">
        <f t="shared" si="0"/>
        <v>1000</v>
      </c>
      <c r="K307" s="18"/>
      <c r="L307" s="18"/>
      <c r="M307" s="19"/>
      <c r="N307" s="19"/>
      <c r="O307" s="19"/>
      <c r="P307" s="19">
        <v>1000</v>
      </c>
      <c r="Q307" s="19"/>
      <c r="R307" s="19"/>
      <c r="S307" s="19"/>
      <c r="T307" s="19"/>
      <c r="U307" s="19"/>
      <c r="V307" s="19"/>
      <c r="W307" s="20" t="s">
        <v>66</v>
      </c>
    </row>
    <row r="308" spans="1:23" s="1" customFormat="1" ht="60" hidden="1" x14ac:dyDescent="0.25">
      <c r="A308" s="14" t="s">
        <v>58</v>
      </c>
      <c r="B308" s="15">
        <v>1422730001</v>
      </c>
      <c r="C308" s="16" t="s">
        <v>31</v>
      </c>
      <c r="D308" s="16" t="s">
        <v>53</v>
      </c>
      <c r="E308" s="28" t="s">
        <v>386</v>
      </c>
      <c r="F308" s="28" t="s">
        <v>393</v>
      </c>
      <c r="G308" s="16" t="s">
        <v>54</v>
      </c>
      <c r="H308" s="17">
        <v>3390</v>
      </c>
      <c r="I308" s="15" t="s">
        <v>67</v>
      </c>
      <c r="J308" s="18">
        <f t="shared" si="0"/>
        <v>211000</v>
      </c>
      <c r="K308" s="18"/>
      <c r="L308" s="18"/>
      <c r="M308" s="19"/>
      <c r="N308" s="19"/>
      <c r="O308" s="19"/>
      <c r="P308" s="19"/>
      <c r="Q308" s="19">
        <v>105500</v>
      </c>
      <c r="R308" s="19"/>
      <c r="S308" s="19">
        <v>105500</v>
      </c>
      <c r="T308" s="19"/>
      <c r="U308" s="19"/>
      <c r="V308" s="19"/>
      <c r="W308" s="20" t="s">
        <v>68</v>
      </c>
    </row>
    <row r="309" spans="1:23" s="1" customFormat="1" ht="30" hidden="1" x14ac:dyDescent="0.25">
      <c r="A309" s="14" t="s">
        <v>58</v>
      </c>
      <c r="B309" s="15">
        <v>1422730001</v>
      </c>
      <c r="C309" s="16" t="s">
        <v>31</v>
      </c>
      <c r="D309" s="16" t="s">
        <v>53</v>
      </c>
      <c r="E309" s="28" t="s">
        <v>386</v>
      </c>
      <c r="F309" s="28" t="s">
        <v>393</v>
      </c>
      <c r="G309" s="16" t="s">
        <v>54</v>
      </c>
      <c r="H309" s="17">
        <v>3180</v>
      </c>
      <c r="I309" s="15" t="s">
        <v>59</v>
      </c>
      <c r="J309" s="18">
        <f t="shared" si="0"/>
        <v>2000</v>
      </c>
      <c r="K309" s="18"/>
      <c r="L309" s="18"/>
      <c r="M309" s="19"/>
      <c r="N309" s="19"/>
      <c r="O309" s="19"/>
      <c r="P309" s="19"/>
      <c r="Q309" s="19"/>
      <c r="R309" s="19"/>
      <c r="S309" s="19">
        <v>1000</v>
      </c>
      <c r="T309" s="19"/>
      <c r="U309" s="19">
        <v>1000</v>
      </c>
      <c r="V309" s="19"/>
      <c r="W309" s="20" t="s">
        <v>60</v>
      </c>
    </row>
    <row r="310" spans="1:23" s="1" customFormat="1" ht="75" hidden="1" x14ac:dyDescent="0.25">
      <c r="A310" s="14" t="s">
        <v>58</v>
      </c>
      <c r="B310" s="15">
        <v>1422730001</v>
      </c>
      <c r="C310" s="16" t="s">
        <v>31</v>
      </c>
      <c r="D310" s="16" t="s">
        <v>53</v>
      </c>
      <c r="E310" s="28" t="s">
        <v>386</v>
      </c>
      <c r="F310" s="28" t="s">
        <v>393</v>
      </c>
      <c r="G310" s="16" t="s">
        <v>54</v>
      </c>
      <c r="H310" s="17">
        <v>3360</v>
      </c>
      <c r="I310" s="15" t="s">
        <v>64</v>
      </c>
      <c r="J310" s="18">
        <f t="shared" si="0"/>
        <v>16740</v>
      </c>
      <c r="K310" s="18"/>
      <c r="L310" s="18"/>
      <c r="M310" s="19"/>
      <c r="N310" s="19"/>
      <c r="O310" s="19"/>
      <c r="P310" s="19"/>
      <c r="Q310" s="19"/>
      <c r="R310" s="19">
        <v>10000</v>
      </c>
      <c r="S310" s="19"/>
      <c r="T310" s="19">
        <v>6740</v>
      </c>
      <c r="U310" s="19"/>
      <c r="V310" s="19"/>
      <c r="W310" s="20" t="s">
        <v>62</v>
      </c>
    </row>
    <row r="311" spans="1:23" s="1" customFormat="1" ht="75" hidden="1" x14ac:dyDescent="0.25">
      <c r="A311" s="14" t="s">
        <v>58</v>
      </c>
      <c r="B311" s="15">
        <v>1422730001</v>
      </c>
      <c r="C311" s="16" t="s">
        <v>31</v>
      </c>
      <c r="D311" s="16" t="s">
        <v>53</v>
      </c>
      <c r="E311" s="28" t="s">
        <v>386</v>
      </c>
      <c r="F311" s="28" t="s">
        <v>393</v>
      </c>
      <c r="G311" s="16" t="s">
        <v>54</v>
      </c>
      <c r="H311" s="17">
        <v>3360</v>
      </c>
      <c r="I311" s="15" t="s">
        <v>64</v>
      </c>
      <c r="J311" s="18">
        <f t="shared" si="0"/>
        <v>100000</v>
      </c>
      <c r="K311" s="18"/>
      <c r="L311" s="18"/>
      <c r="M311" s="19"/>
      <c r="N311" s="19"/>
      <c r="O311" s="19"/>
      <c r="P311" s="19"/>
      <c r="Q311" s="19"/>
      <c r="R311" s="19">
        <v>100000</v>
      </c>
      <c r="S311" s="19"/>
      <c r="T311" s="19"/>
      <c r="U311" s="19"/>
      <c r="V311" s="19"/>
      <c r="W311" s="20" t="s">
        <v>63</v>
      </c>
    </row>
    <row r="312" spans="1:23" s="1" customFormat="1" ht="45" hidden="1" x14ac:dyDescent="0.25">
      <c r="A312" s="14" t="s">
        <v>58</v>
      </c>
      <c r="B312" s="15">
        <v>1422730001</v>
      </c>
      <c r="C312" s="16" t="s">
        <v>31</v>
      </c>
      <c r="D312" s="16" t="s">
        <v>53</v>
      </c>
      <c r="E312" s="28" t="s">
        <v>386</v>
      </c>
      <c r="F312" s="28" t="s">
        <v>393</v>
      </c>
      <c r="G312" s="16" t="s">
        <v>54</v>
      </c>
      <c r="H312" s="17">
        <v>2210</v>
      </c>
      <c r="I312" s="15" t="s">
        <v>65</v>
      </c>
      <c r="J312" s="18">
        <f t="shared" si="0"/>
        <v>2000</v>
      </c>
      <c r="K312" s="18"/>
      <c r="L312" s="18"/>
      <c r="M312" s="19"/>
      <c r="N312" s="19"/>
      <c r="O312" s="19"/>
      <c r="P312" s="19"/>
      <c r="Q312" s="19"/>
      <c r="R312" s="19">
        <v>1000</v>
      </c>
      <c r="S312" s="19"/>
      <c r="T312" s="19"/>
      <c r="U312" s="19">
        <v>1000</v>
      </c>
      <c r="V312" s="19"/>
      <c r="W312" s="20" t="s">
        <v>66</v>
      </c>
    </row>
    <row r="313" spans="1:23" s="1" customFormat="1" ht="60" hidden="1" x14ac:dyDescent="0.25">
      <c r="A313" s="14" t="s">
        <v>58</v>
      </c>
      <c r="B313" s="15" t="s">
        <v>3</v>
      </c>
      <c r="C313" s="16" t="s">
        <v>31</v>
      </c>
      <c r="D313" s="16" t="s">
        <v>53</v>
      </c>
      <c r="E313" s="28" t="s">
        <v>386</v>
      </c>
      <c r="F313" s="28" t="s">
        <v>393</v>
      </c>
      <c r="G313" s="16" t="s">
        <v>54</v>
      </c>
      <c r="H313" s="17">
        <v>3390</v>
      </c>
      <c r="I313" s="15" t="s">
        <v>67</v>
      </c>
      <c r="J313" s="18">
        <f t="shared" si="0"/>
        <v>48200</v>
      </c>
      <c r="K313" s="18"/>
      <c r="L313" s="18"/>
      <c r="M313" s="19"/>
      <c r="N313" s="19"/>
      <c r="O313" s="19"/>
      <c r="P313" s="19"/>
      <c r="Q313" s="19"/>
      <c r="R313" s="19"/>
      <c r="S313" s="19"/>
      <c r="T313" s="19"/>
      <c r="U313" s="19"/>
      <c r="V313" s="19">
        <v>48200</v>
      </c>
      <c r="W313" s="20" t="s">
        <v>68</v>
      </c>
    </row>
    <row r="314" spans="1:23" s="1" customFormat="1" ht="45" hidden="1" x14ac:dyDescent="0.25">
      <c r="A314" s="14" t="s">
        <v>69</v>
      </c>
      <c r="B314" s="15">
        <v>1522010000</v>
      </c>
      <c r="C314" s="16" t="s">
        <v>31</v>
      </c>
      <c r="D314" s="16" t="s">
        <v>40</v>
      </c>
      <c r="E314" s="28" t="s">
        <v>386</v>
      </c>
      <c r="F314" s="28" t="s">
        <v>396</v>
      </c>
      <c r="G314" s="16" t="s">
        <v>41</v>
      </c>
      <c r="H314" s="17">
        <v>3920</v>
      </c>
      <c r="I314" s="15" t="s">
        <v>70</v>
      </c>
      <c r="J314" s="18">
        <f t="shared" si="0"/>
        <v>3880</v>
      </c>
      <c r="K314" s="18"/>
      <c r="L314" s="18">
        <v>3880</v>
      </c>
      <c r="M314" s="19"/>
      <c r="N314" s="19"/>
      <c r="O314" s="19"/>
      <c r="P314" s="19"/>
      <c r="Q314" s="19"/>
      <c r="R314" s="19"/>
      <c r="S314" s="19"/>
      <c r="T314" s="19"/>
      <c r="U314" s="19"/>
      <c r="V314" s="19"/>
      <c r="W314" s="20" t="s">
        <v>71</v>
      </c>
    </row>
    <row r="315" spans="1:23" s="1" customFormat="1" ht="60" hidden="1" x14ac:dyDescent="0.25">
      <c r="A315" s="14" t="s">
        <v>69</v>
      </c>
      <c r="B315" s="15">
        <v>1522010000</v>
      </c>
      <c r="C315" s="16" t="s">
        <v>31</v>
      </c>
      <c r="D315" s="16" t="s">
        <v>40</v>
      </c>
      <c r="E315" s="28" t="s">
        <v>386</v>
      </c>
      <c r="F315" s="28" t="s">
        <v>396</v>
      </c>
      <c r="G315" s="16" t="s">
        <v>41</v>
      </c>
      <c r="H315" s="17">
        <v>4410</v>
      </c>
      <c r="I315" s="15" t="s">
        <v>72</v>
      </c>
      <c r="J315" s="18">
        <f t="shared" si="0"/>
        <v>292940</v>
      </c>
      <c r="K315" s="18"/>
      <c r="L315" s="18">
        <v>292940</v>
      </c>
      <c r="M315" s="19"/>
      <c r="N315" s="19"/>
      <c r="O315" s="19"/>
      <c r="P315" s="19"/>
      <c r="Q315" s="19"/>
      <c r="R315" s="19"/>
      <c r="S315" s="19"/>
      <c r="T315" s="19"/>
      <c r="U315" s="19"/>
      <c r="V315" s="19"/>
      <c r="W315" s="20" t="s">
        <v>73</v>
      </c>
    </row>
    <row r="316" spans="1:23" s="1" customFormat="1" ht="30" hidden="1" x14ac:dyDescent="0.25">
      <c r="A316" s="14" t="s">
        <v>69</v>
      </c>
      <c r="B316" s="15">
        <v>2522221040</v>
      </c>
      <c r="C316" s="16" t="s">
        <v>31</v>
      </c>
      <c r="D316" s="16" t="s">
        <v>40</v>
      </c>
      <c r="E316" s="28" t="s">
        <v>386</v>
      </c>
      <c r="F316" s="28" t="s">
        <v>396</v>
      </c>
      <c r="G316" s="16" t="s">
        <v>41</v>
      </c>
      <c r="H316" s="17">
        <v>3720</v>
      </c>
      <c r="I316" s="15" t="s">
        <v>74</v>
      </c>
      <c r="J316" s="18">
        <f t="shared" si="0"/>
        <v>485</v>
      </c>
      <c r="K316" s="18"/>
      <c r="L316" s="18"/>
      <c r="M316" s="19"/>
      <c r="N316" s="19">
        <v>485</v>
      </c>
      <c r="O316" s="19"/>
      <c r="P316" s="19"/>
      <c r="Q316" s="19"/>
      <c r="R316" s="19"/>
      <c r="S316" s="19"/>
      <c r="T316" s="19"/>
      <c r="U316" s="19"/>
      <c r="V316" s="19"/>
      <c r="W316" s="20" t="s">
        <v>75</v>
      </c>
    </row>
    <row r="317" spans="1:23" s="1" customFormat="1" ht="30" hidden="1" x14ac:dyDescent="0.25">
      <c r="A317" s="14" t="s">
        <v>69</v>
      </c>
      <c r="B317" s="15">
        <v>2522221040</v>
      </c>
      <c r="C317" s="16" t="s">
        <v>31</v>
      </c>
      <c r="D317" s="16" t="s">
        <v>40</v>
      </c>
      <c r="E317" s="28" t="s">
        <v>386</v>
      </c>
      <c r="F317" s="28" t="s">
        <v>396</v>
      </c>
      <c r="G317" s="16" t="s">
        <v>41</v>
      </c>
      <c r="H317" s="17">
        <v>3720</v>
      </c>
      <c r="I317" s="15" t="s">
        <v>74</v>
      </c>
      <c r="J317" s="18">
        <f t="shared" si="0"/>
        <v>2910</v>
      </c>
      <c r="K317" s="18"/>
      <c r="L317" s="18"/>
      <c r="M317" s="19"/>
      <c r="N317" s="19"/>
      <c r="O317" s="19"/>
      <c r="P317" s="19">
        <v>2910</v>
      </c>
      <c r="Q317" s="19"/>
      <c r="R317" s="19"/>
      <c r="S317" s="19"/>
      <c r="T317" s="19"/>
      <c r="U317" s="19"/>
      <c r="V317" s="19"/>
      <c r="W317" s="20" t="s">
        <v>76</v>
      </c>
    </row>
    <row r="318" spans="1:23" s="1" customFormat="1" ht="45" hidden="1" x14ac:dyDescent="0.25">
      <c r="A318" s="14" t="s">
        <v>69</v>
      </c>
      <c r="B318" s="15">
        <v>2522221040</v>
      </c>
      <c r="C318" s="16" t="s">
        <v>31</v>
      </c>
      <c r="D318" s="16" t="s">
        <v>40</v>
      </c>
      <c r="E318" s="28" t="s">
        <v>386</v>
      </c>
      <c r="F318" s="28" t="s">
        <v>396</v>
      </c>
      <c r="G318" s="16" t="s">
        <v>41</v>
      </c>
      <c r="H318" s="17">
        <v>3750</v>
      </c>
      <c r="I318" s="15" t="s">
        <v>77</v>
      </c>
      <c r="J318" s="18">
        <f t="shared" si="0"/>
        <v>29100</v>
      </c>
      <c r="K318" s="18"/>
      <c r="L318" s="18"/>
      <c r="M318" s="19"/>
      <c r="N318" s="19">
        <v>29100</v>
      </c>
      <c r="O318" s="19"/>
      <c r="P318" s="19"/>
      <c r="Q318" s="19"/>
      <c r="R318" s="19"/>
      <c r="S318" s="19"/>
      <c r="T318" s="19"/>
      <c r="U318" s="19"/>
      <c r="V318" s="19"/>
      <c r="W318" s="20" t="s">
        <v>78</v>
      </c>
    </row>
    <row r="319" spans="1:23" s="1" customFormat="1" ht="30" hidden="1" x14ac:dyDescent="0.25">
      <c r="A319" s="14" t="s">
        <v>69</v>
      </c>
      <c r="B319" s="15">
        <v>2522221040</v>
      </c>
      <c r="C319" s="16" t="s">
        <v>31</v>
      </c>
      <c r="D319" s="16" t="s">
        <v>40</v>
      </c>
      <c r="E319" s="28" t="s">
        <v>386</v>
      </c>
      <c r="F319" s="28" t="s">
        <v>396</v>
      </c>
      <c r="G319" s="16" t="s">
        <v>41</v>
      </c>
      <c r="H319" s="17">
        <v>3750</v>
      </c>
      <c r="I319" s="15" t="s">
        <v>77</v>
      </c>
      <c r="J319" s="18">
        <f t="shared" si="0"/>
        <v>5820</v>
      </c>
      <c r="K319" s="18"/>
      <c r="L319" s="18"/>
      <c r="M319" s="19"/>
      <c r="N319" s="19"/>
      <c r="O319" s="19"/>
      <c r="P319" s="19">
        <v>5820</v>
      </c>
      <c r="Q319" s="19"/>
      <c r="R319" s="19"/>
      <c r="S319" s="19"/>
      <c r="T319" s="19"/>
      <c r="U319" s="19"/>
      <c r="V319" s="19"/>
      <c r="W319" s="20" t="s">
        <v>79</v>
      </c>
    </row>
    <row r="320" spans="1:23" s="1" customFormat="1" ht="60" hidden="1" x14ac:dyDescent="0.25">
      <c r="A320" s="14" t="s">
        <v>69</v>
      </c>
      <c r="B320" s="15">
        <v>2522221040</v>
      </c>
      <c r="C320" s="16" t="s">
        <v>31</v>
      </c>
      <c r="D320" s="16" t="s">
        <v>40</v>
      </c>
      <c r="E320" s="28" t="s">
        <v>386</v>
      </c>
      <c r="F320" s="28" t="s">
        <v>396</v>
      </c>
      <c r="G320" s="16" t="s">
        <v>41</v>
      </c>
      <c r="H320" s="17">
        <v>4410</v>
      </c>
      <c r="I320" s="15" t="s">
        <v>72</v>
      </c>
      <c r="J320" s="18">
        <f t="shared" si="0"/>
        <v>7600</v>
      </c>
      <c r="K320" s="18"/>
      <c r="L320" s="18"/>
      <c r="M320" s="19"/>
      <c r="N320" s="19">
        <v>7600</v>
      </c>
      <c r="O320" s="19"/>
      <c r="P320" s="19"/>
      <c r="Q320" s="19"/>
      <c r="R320" s="19"/>
      <c r="S320" s="19"/>
      <c r="T320" s="19"/>
      <c r="U320" s="19"/>
      <c r="V320" s="19"/>
      <c r="W320" s="20" t="s">
        <v>73</v>
      </c>
    </row>
    <row r="321" spans="1:23" s="1" customFormat="1" ht="60" hidden="1" x14ac:dyDescent="0.25">
      <c r="A321" s="14" t="s">
        <v>69</v>
      </c>
      <c r="B321" s="15">
        <v>1422730001</v>
      </c>
      <c r="C321" s="16" t="s">
        <v>31</v>
      </c>
      <c r="D321" s="16" t="s">
        <v>40</v>
      </c>
      <c r="E321" s="28" t="s">
        <v>386</v>
      </c>
      <c r="F321" s="28" t="s">
        <v>396</v>
      </c>
      <c r="G321" s="16" t="s">
        <v>41</v>
      </c>
      <c r="H321" s="17">
        <v>3920</v>
      </c>
      <c r="I321" s="15" t="s">
        <v>80</v>
      </c>
      <c r="J321" s="18">
        <f t="shared" si="0"/>
        <v>39770</v>
      </c>
      <c r="K321" s="18"/>
      <c r="L321" s="18"/>
      <c r="M321" s="19"/>
      <c r="N321" s="19"/>
      <c r="O321" s="19"/>
      <c r="P321" s="19"/>
      <c r="Q321" s="19"/>
      <c r="R321" s="19"/>
      <c r="S321" s="19"/>
      <c r="T321" s="19">
        <v>39770</v>
      </c>
      <c r="U321" s="19"/>
      <c r="V321" s="19"/>
      <c r="W321" s="20" t="s">
        <v>71</v>
      </c>
    </row>
    <row r="322" spans="1:23" s="1" customFormat="1" ht="30" hidden="1" x14ac:dyDescent="0.25">
      <c r="A322" s="14" t="s">
        <v>81</v>
      </c>
      <c r="B322" s="15">
        <v>2522221040</v>
      </c>
      <c r="C322" s="16" t="s">
        <v>31</v>
      </c>
      <c r="D322" s="16" t="s">
        <v>36</v>
      </c>
      <c r="E322" s="28" t="s">
        <v>386</v>
      </c>
      <c r="F322" s="28" t="s">
        <v>394</v>
      </c>
      <c r="G322" s="16" t="s">
        <v>37</v>
      </c>
      <c r="H322" s="17">
        <v>3340</v>
      </c>
      <c r="I322" s="15" t="s">
        <v>82</v>
      </c>
      <c r="J322" s="18">
        <f t="shared" si="0"/>
        <v>140000</v>
      </c>
      <c r="K322" s="18"/>
      <c r="L322" s="18"/>
      <c r="M322" s="19"/>
      <c r="N322" s="19">
        <v>70000</v>
      </c>
      <c r="O322" s="19"/>
      <c r="P322" s="19"/>
      <c r="Q322" s="19">
        <v>70000</v>
      </c>
      <c r="R322" s="19"/>
      <c r="S322" s="19"/>
      <c r="T322" s="19"/>
      <c r="U322" s="19"/>
      <c r="V322" s="19"/>
      <c r="W322" s="20" t="s">
        <v>83</v>
      </c>
    </row>
    <row r="323" spans="1:23" s="1" customFormat="1" ht="30" hidden="1" x14ac:dyDescent="0.25">
      <c r="A323" s="14" t="s">
        <v>81</v>
      </c>
      <c r="B323" s="15">
        <v>1422730001</v>
      </c>
      <c r="C323" s="16" t="s">
        <v>31</v>
      </c>
      <c r="D323" s="16" t="s">
        <v>36</v>
      </c>
      <c r="E323" s="28" t="s">
        <v>386</v>
      </c>
      <c r="F323" s="28" t="s">
        <v>394</v>
      </c>
      <c r="G323" s="16" t="s">
        <v>37</v>
      </c>
      <c r="H323" s="17">
        <v>3340</v>
      </c>
      <c r="I323" s="15" t="s">
        <v>82</v>
      </c>
      <c r="J323" s="18">
        <f t="shared" si="0"/>
        <v>62000</v>
      </c>
      <c r="K323" s="18"/>
      <c r="L323" s="18"/>
      <c r="M323" s="19"/>
      <c r="N323" s="19"/>
      <c r="O323" s="19"/>
      <c r="P323" s="19"/>
      <c r="Q323" s="19"/>
      <c r="R323" s="19"/>
      <c r="S323" s="19">
        <v>62000</v>
      </c>
      <c r="T323" s="19"/>
      <c r="U323" s="19"/>
      <c r="V323" s="19"/>
      <c r="W323" s="20" t="s">
        <v>83</v>
      </c>
    </row>
    <row r="324" spans="1:23" s="1" customFormat="1" ht="45" hidden="1" x14ac:dyDescent="0.25">
      <c r="A324" s="14" t="s">
        <v>81</v>
      </c>
      <c r="B324" s="15">
        <v>1422730001</v>
      </c>
      <c r="C324" s="16" t="s">
        <v>31</v>
      </c>
      <c r="D324" s="16" t="s">
        <v>32</v>
      </c>
      <c r="E324" s="28" t="s">
        <v>386</v>
      </c>
      <c r="F324" s="28" t="s">
        <v>394</v>
      </c>
      <c r="G324" s="16" t="s">
        <v>33</v>
      </c>
      <c r="H324" s="17">
        <v>3820</v>
      </c>
      <c r="I324" s="15" t="s">
        <v>84</v>
      </c>
      <c r="J324" s="18">
        <f t="shared" si="0"/>
        <v>1112</v>
      </c>
      <c r="K324" s="18"/>
      <c r="L324" s="18"/>
      <c r="M324" s="19"/>
      <c r="N324" s="19"/>
      <c r="O324" s="19"/>
      <c r="P324" s="19"/>
      <c r="Q324" s="19"/>
      <c r="R324" s="19">
        <v>1112</v>
      </c>
      <c r="S324" s="19"/>
      <c r="T324" s="19"/>
      <c r="U324" s="19"/>
      <c r="V324" s="19"/>
      <c r="W324" s="20" t="s">
        <v>85</v>
      </c>
    </row>
    <row r="325" spans="1:23" s="1" customFormat="1" ht="105" hidden="1" x14ac:dyDescent="0.25">
      <c r="A325" s="14" t="s">
        <v>86</v>
      </c>
      <c r="B325" s="15">
        <v>1522010000</v>
      </c>
      <c r="C325" s="16" t="s">
        <v>26</v>
      </c>
      <c r="D325" s="16" t="s">
        <v>55</v>
      </c>
      <c r="E325" s="28" t="s">
        <v>386</v>
      </c>
      <c r="F325" s="28" t="s">
        <v>387</v>
      </c>
      <c r="G325" s="16" t="s">
        <v>56</v>
      </c>
      <c r="H325" s="17">
        <v>3920</v>
      </c>
      <c r="I325" s="15" t="s">
        <v>70</v>
      </c>
      <c r="J325" s="18">
        <f t="shared" si="0"/>
        <v>5000</v>
      </c>
      <c r="K325" s="18"/>
      <c r="L325" s="18">
        <v>5000</v>
      </c>
      <c r="M325" s="19"/>
      <c r="N325" s="19"/>
      <c r="O325" s="19"/>
      <c r="P325" s="19"/>
      <c r="Q325" s="19"/>
      <c r="R325" s="19"/>
      <c r="S325" s="19"/>
      <c r="T325" s="19"/>
      <c r="U325" s="19"/>
      <c r="V325" s="19"/>
      <c r="W325" s="20" t="s">
        <v>87</v>
      </c>
    </row>
    <row r="326" spans="1:23" s="1" customFormat="1" ht="105" hidden="1" x14ac:dyDescent="0.25">
      <c r="A326" s="14" t="s">
        <v>86</v>
      </c>
      <c r="B326" s="15">
        <v>2522221040</v>
      </c>
      <c r="C326" s="16" t="s">
        <v>26</v>
      </c>
      <c r="D326" s="16" t="s">
        <v>55</v>
      </c>
      <c r="E326" s="28" t="s">
        <v>386</v>
      </c>
      <c r="F326" s="28" t="s">
        <v>387</v>
      </c>
      <c r="G326" s="16" t="s">
        <v>56</v>
      </c>
      <c r="H326" s="17">
        <v>3390</v>
      </c>
      <c r="I326" s="15" t="s">
        <v>67</v>
      </c>
      <c r="J326" s="18">
        <f t="shared" si="0"/>
        <v>5000</v>
      </c>
      <c r="K326" s="18"/>
      <c r="L326" s="18"/>
      <c r="M326" s="19"/>
      <c r="N326" s="19"/>
      <c r="O326" s="19"/>
      <c r="P326" s="19">
        <v>5000</v>
      </c>
      <c r="Q326" s="19"/>
      <c r="R326" s="19"/>
      <c r="S326" s="19"/>
      <c r="T326" s="19"/>
      <c r="U326" s="19"/>
      <c r="V326" s="19"/>
      <c r="W326" s="20" t="s">
        <v>87</v>
      </c>
    </row>
    <row r="327" spans="1:23" s="1" customFormat="1" ht="30" hidden="1" x14ac:dyDescent="0.25">
      <c r="A327" s="14" t="s">
        <v>86</v>
      </c>
      <c r="B327" s="15">
        <v>2522221040</v>
      </c>
      <c r="C327" s="16" t="s">
        <v>26</v>
      </c>
      <c r="D327" s="16" t="s">
        <v>55</v>
      </c>
      <c r="E327" s="28" t="s">
        <v>386</v>
      </c>
      <c r="F327" s="28" t="s">
        <v>387</v>
      </c>
      <c r="G327" s="16" t="s">
        <v>56</v>
      </c>
      <c r="H327" s="17">
        <v>3990</v>
      </c>
      <c r="I327" s="15" t="s">
        <v>88</v>
      </c>
      <c r="J327" s="18">
        <f t="shared" si="0"/>
        <v>1000</v>
      </c>
      <c r="K327" s="18"/>
      <c r="L327" s="18"/>
      <c r="M327" s="19"/>
      <c r="N327" s="19"/>
      <c r="O327" s="19">
        <v>1000</v>
      </c>
      <c r="P327" s="19"/>
      <c r="Q327" s="19"/>
      <c r="R327" s="19"/>
      <c r="S327" s="19"/>
      <c r="T327" s="19"/>
      <c r="U327" s="19"/>
      <c r="V327" s="19"/>
      <c r="W327" s="20" t="s">
        <v>89</v>
      </c>
    </row>
    <row r="328" spans="1:23" s="1" customFormat="1" ht="105" hidden="1" x14ac:dyDescent="0.25">
      <c r="A328" s="14" t="s">
        <v>86</v>
      </c>
      <c r="B328" s="15">
        <v>1422730001</v>
      </c>
      <c r="C328" s="16" t="s">
        <v>26</v>
      </c>
      <c r="D328" s="16" t="s">
        <v>55</v>
      </c>
      <c r="E328" s="28" t="s">
        <v>386</v>
      </c>
      <c r="F328" s="28" t="s">
        <v>387</v>
      </c>
      <c r="G328" s="16" t="s">
        <v>56</v>
      </c>
      <c r="H328" s="17">
        <v>3390</v>
      </c>
      <c r="I328" s="15" t="s">
        <v>67</v>
      </c>
      <c r="J328" s="18">
        <f t="shared" si="0"/>
        <v>5000</v>
      </c>
      <c r="K328" s="18"/>
      <c r="L328" s="18"/>
      <c r="M328" s="19"/>
      <c r="N328" s="19"/>
      <c r="O328" s="19"/>
      <c r="P328" s="19"/>
      <c r="Q328" s="19"/>
      <c r="R328" s="19"/>
      <c r="S328" s="19">
        <v>5000</v>
      </c>
      <c r="T328" s="19"/>
      <c r="U328" s="19"/>
      <c r="V328" s="19"/>
      <c r="W328" s="20" t="s">
        <v>87</v>
      </c>
    </row>
    <row r="329" spans="1:23" s="1" customFormat="1" ht="45" hidden="1" x14ac:dyDescent="0.25">
      <c r="A329" s="14" t="s">
        <v>90</v>
      </c>
      <c r="B329" s="15">
        <v>2522221040</v>
      </c>
      <c r="C329" s="16" t="s">
        <v>31</v>
      </c>
      <c r="D329" s="16" t="s">
        <v>32</v>
      </c>
      <c r="E329" s="28" t="s">
        <v>386</v>
      </c>
      <c r="F329" s="28" t="s">
        <v>388</v>
      </c>
      <c r="G329" s="16" t="s">
        <v>33</v>
      </c>
      <c r="H329" s="17">
        <v>3120</v>
      </c>
      <c r="I329" s="15" t="s">
        <v>91</v>
      </c>
      <c r="J329" s="18">
        <f t="shared" si="0"/>
        <v>1000</v>
      </c>
      <c r="K329" s="18"/>
      <c r="L329" s="18"/>
      <c r="M329" s="19"/>
      <c r="N329" s="19"/>
      <c r="O329" s="19"/>
      <c r="P329" s="19">
        <v>1000</v>
      </c>
      <c r="Q329" s="19"/>
      <c r="R329" s="19"/>
      <c r="S329" s="19"/>
      <c r="T329" s="19"/>
      <c r="U329" s="19"/>
      <c r="V329" s="19"/>
      <c r="W329" s="20" t="s">
        <v>92</v>
      </c>
    </row>
    <row r="330" spans="1:23" s="1" customFormat="1" ht="105" hidden="1" x14ac:dyDescent="0.25">
      <c r="A330" s="14" t="s">
        <v>90</v>
      </c>
      <c r="B330" s="15">
        <v>1422730001</v>
      </c>
      <c r="C330" s="16" t="s">
        <v>31</v>
      </c>
      <c r="D330" s="16" t="s">
        <v>32</v>
      </c>
      <c r="E330" s="28" t="s">
        <v>386</v>
      </c>
      <c r="F330" s="28" t="s">
        <v>388</v>
      </c>
      <c r="G330" s="16" t="s">
        <v>33</v>
      </c>
      <c r="H330" s="17">
        <v>3540</v>
      </c>
      <c r="I330" s="15" t="s">
        <v>93</v>
      </c>
      <c r="J330" s="18">
        <f t="shared" si="0"/>
        <v>61000</v>
      </c>
      <c r="K330" s="18"/>
      <c r="L330" s="18"/>
      <c r="M330" s="19"/>
      <c r="N330" s="19"/>
      <c r="O330" s="19"/>
      <c r="P330" s="19"/>
      <c r="Q330" s="19"/>
      <c r="R330" s="19">
        <v>61000</v>
      </c>
      <c r="S330" s="19"/>
      <c r="T330" s="19"/>
      <c r="U330" s="19"/>
      <c r="V330" s="19"/>
      <c r="W330" s="20" t="s">
        <v>94</v>
      </c>
    </row>
    <row r="331" spans="1:23" s="1" customFormat="1" ht="60" hidden="1" x14ac:dyDescent="0.25">
      <c r="A331" s="14" t="s">
        <v>90</v>
      </c>
      <c r="B331" s="15">
        <v>1422730001</v>
      </c>
      <c r="C331" s="16" t="s">
        <v>31</v>
      </c>
      <c r="D331" s="16" t="s">
        <v>32</v>
      </c>
      <c r="E331" s="28" t="s">
        <v>386</v>
      </c>
      <c r="F331" s="28" t="s">
        <v>388</v>
      </c>
      <c r="G331" s="16" t="s">
        <v>33</v>
      </c>
      <c r="H331" s="17">
        <v>2550</v>
      </c>
      <c r="I331" s="15" t="s">
        <v>95</v>
      </c>
      <c r="J331" s="18">
        <f t="shared" si="0"/>
        <v>8500</v>
      </c>
      <c r="K331" s="18"/>
      <c r="L331" s="18"/>
      <c r="M331" s="19"/>
      <c r="N331" s="19"/>
      <c r="O331" s="19"/>
      <c r="P331" s="19"/>
      <c r="Q331" s="19"/>
      <c r="R331" s="19">
        <v>8500</v>
      </c>
      <c r="S331" s="19"/>
      <c r="T331" s="19"/>
      <c r="U331" s="19"/>
      <c r="V331" s="19"/>
      <c r="W331" s="20" t="s">
        <v>96</v>
      </c>
    </row>
    <row r="332" spans="1:23" s="1" customFormat="1" ht="45" hidden="1" x14ac:dyDescent="0.25">
      <c r="A332" s="14" t="s">
        <v>90</v>
      </c>
      <c r="B332" s="15">
        <v>1422730001</v>
      </c>
      <c r="C332" s="16" t="s">
        <v>31</v>
      </c>
      <c r="D332" s="16" t="s">
        <v>32</v>
      </c>
      <c r="E332" s="28" t="s">
        <v>386</v>
      </c>
      <c r="F332" s="28" t="s">
        <v>388</v>
      </c>
      <c r="G332" s="16" t="s">
        <v>33</v>
      </c>
      <c r="H332" s="17">
        <v>2510</v>
      </c>
      <c r="I332" s="15" t="s">
        <v>97</v>
      </c>
      <c r="J332" s="18">
        <f t="shared" si="0"/>
        <v>9000</v>
      </c>
      <c r="K332" s="18"/>
      <c r="L332" s="18"/>
      <c r="M332" s="19"/>
      <c r="N332" s="19"/>
      <c r="O332" s="19"/>
      <c r="P332" s="19"/>
      <c r="Q332" s="19"/>
      <c r="R332" s="19">
        <v>9000</v>
      </c>
      <c r="S332" s="19"/>
      <c r="T332" s="19"/>
      <c r="U332" s="19"/>
      <c r="V332" s="19"/>
      <c r="W332" s="20" t="s">
        <v>98</v>
      </c>
    </row>
    <row r="333" spans="1:23" s="1" customFormat="1" ht="45" hidden="1" x14ac:dyDescent="0.25">
      <c r="A333" s="14" t="s">
        <v>99</v>
      </c>
      <c r="B333" s="15">
        <v>2522221040</v>
      </c>
      <c r="C333" s="16" t="s">
        <v>31</v>
      </c>
      <c r="D333" s="16" t="s">
        <v>32</v>
      </c>
      <c r="E333" s="28" t="s">
        <v>386</v>
      </c>
      <c r="F333" s="28" t="s">
        <v>392</v>
      </c>
      <c r="G333" s="16" t="s">
        <v>33</v>
      </c>
      <c r="H333" s="17">
        <v>2460</v>
      </c>
      <c r="I333" s="15" t="s">
        <v>100</v>
      </c>
      <c r="J333" s="18">
        <f t="shared" si="0"/>
        <v>3372</v>
      </c>
      <c r="K333" s="18"/>
      <c r="L333" s="18"/>
      <c r="M333" s="19"/>
      <c r="N333" s="19"/>
      <c r="O333" s="19"/>
      <c r="P333" s="19">
        <v>3372</v>
      </c>
      <c r="Q333" s="19"/>
      <c r="R333" s="19"/>
      <c r="S333" s="19"/>
      <c r="T333" s="19"/>
      <c r="U333" s="19"/>
      <c r="V333" s="19"/>
      <c r="W333" s="20" t="s">
        <v>101</v>
      </c>
    </row>
    <row r="334" spans="1:23" s="1" customFormat="1" ht="45" hidden="1" x14ac:dyDescent="0.25">
      <c r="A334" s="14" t="s">
        <v>99</v>
      </c>
      <c r="B334" s="15">
        <v>2522221040</v>
      </c>
      <c r="C334" s="16" t="s">
        <v>31</v>
      </c>
      <c r="D334" s="16" t="s">
        <v>32</v>
      </c>
      <c r="E334" s="28" t="s">
        <v>386</v>
      </c>
      <c r="F334" s="28" t="s">
        <v>392</v>
      </c>
      <c r="G334" s="16" t="s">
        <v>33</v>
      </c>
      <c r="H334" s="17" t="s">
        <v>102</v>
      </c>
      <c r="I334" s="15" t="s">
        <v>88</v>
      </c>
      <c r="J334" s="18">
        <f t="shared" ref="J334:J397" si="1">SUM(K334:V334)</f>
        <v>3000</v>
      </c>
      <c r="K334" s="18"/>
      <c r="L334" s="18"/>
      <c r="M334" s="19"/>
      <c r="N334" s="19"/>
      <c r="O334" s="19"/>
      <c r="P334" s="19">
        <v>3000</v>
      </c>
      <c r="Q334" s="19"/>
      <c r="R334" s="19"/>
      <c r="S334" s="19"/>
      <c r="T334" s="19"/>
      <c r="U334" s="19"/>
      <c r="V334" s="19"/>
      <c r="W334" s="20" t="s">
        <v>103</v>
      </c>
    </row>
    <row r="335" spans="1:23" s="1" customFormat="1" ht="45" hidden="1" x14ac:dyDescent="0.25">
      <c r="A335" s="14" t="s">
        <v>99</v>
      </c>
      <c r="B335" s="15">
        <v>1422730001</v>
      </c>
      <c r="C335" s="16" t="s">
        <v>31</v>
      </c>
      <c r="D335" s="16" t="s">
        <v>32</v>
      </c>
      <c r="E335" s="28" t="s">
        <v>386</v>
      </c>
      <c r="F335" s="28" t="s">
        <v>392</v>
      </c>
      <c r="G335" s="16" t="s">
        <v>33</v>
      </c>
      <c r="H335" s="17" t="s">
        <v>102</v>
      </c>
      <c r="I335" s="15" t="s">
        <v>88</v>
      </c>
      <c r="J335" s="18">
        <f t="shared" si="1"/>
        <v>1000</v>
      </c>
      <c r="K335" s="18"/>
      <c r="L335" s="18"/>
      <c r="M335" s="19"/>
      <c r="N335" s="19"/>
      <c r="O335" s="19"/>
      <c r="P335" s="19"/>
      <c r="Q335" s="19"/>
      <c r="R335" s="19"/>
      <c r="S335" s="19"/>
      <c r="T335" s="19">
        <v>1000</v>
      </c>
      <c r="U335" s="19"/>
      <c r="V335" s="19"/>
      <c r="W335" s="20" t="s">
        <v>103</v>
      </c>
    </row>
    <row r="336" spans="1:23" s="1" customFormat="1" ht="45" hidden="1" x14ac:dyDescent="0.25">
      <c r="A336" s="14" t="s">
        <v>104</v>
      </c>
      <c r="B336" s="15">
        <v>2522221040</v>
      </c>
      <c r="C336" s="16" t="s">
        <v>31</v>
      </c>
      <c r="D336" s="16" t="s">
        <v>32</v>
      </c>
      <c r="E336" s="28" t="s">
        <v>386</v>
      </c>
      <c r="F336" s="28" t="s">
        <v>397</v>
      </c>
      <c r="G336" s="16" t="s">
        <v>33</v>
      </c>
      <c r="H336" s="17">
        <v>2910</v>
      </c>
      <c r="I336" s="15" t="s">
        <v>105</v>
      </c>
      <c r="J336" s="18">
        <f t="shared" si="1"/>
        <v>8000</v>
      </c>
      <c r="K336" s="18"/>
      <c r="L336" s="18"/>
      <c r="M336" s="19"/>
      <c r="N336" s="19">
        <v>8000</v>
      </c>
      <c r="O336" s="19"/>
      <c r="P336" s="19"/>
      <c r="Q336" s="19"/>
      <c r="R336" s="19"/>
      <c r="S336" s="19"/>
      <c r="T336" s="19"/>
      <c r="U336" s="19"/>
      <c r="V336" s="19"/>
      <c r="W336" s="20" t="s">
        <v>106</v>
      </c>
    </row>
    <row r="337" spans="1:23" s="1" customFormat="1" ht="75" hidden="1" x14ac:dyDescent="0.25">
      <c r="A337" s="14" t="s">
        <v>104</v>
      </c>
      <c r="B337" s="15">
        <v>1422730001</v>
      </c>
      <c r="C337" s="16" t="s">
        <v>31</v>
      </c>
      <c r="D337" s="16" t="s">
        <v>32</v>
      </c>
      <c r="E337" s="28" t="s">
        <v>386</v>
      </c>
      <c r="F337" s="28" t="s">
        <v>397</v>
      </c>
      <c r="G337" s="16" t="s">
        <v>33</v>
      </c>
      <c r="H337" s="17">
        <v>2370</v>
      </c>
      <c r="I337" s="15" t="s">
        <v>107</v>
      </c>
      <c r="J337" s="18">
        <f t="shared" si="1"/>
        <v>3000</v>
      </c>
      <c r="K337" s="18"/>
      <c r="L337" s="18"/>
      <c r="M337" s="19"/>
      <c r="N337" s="19"/>
      <c r="O337" s="19"/>
      <c r="P337" s="19"/>
      <c r="Q337" s="19"/>
      <c r="R337" s="19">
        <v>3000</v>
      </c>
      <c r="S337" s="19"/>
      <c r="T337" s="19"/>
      <c r="U337" s="19"/>
      <c r="V337" s="19"/>
      <c r="W337" s="20" t="s">
        <v>108</v>
      </c>
    </row>
    <row r="338" spans="1:23" s="1" customFormat="1" ht="45" hidden="1" x14ac:dyDescent="0.25">
      <c r="A338" s="14" t="s">
        <v>104</v>
      </c>
      <c r="B338" s="15">
        <v>1422730001</v>
      </c>
      <c r="C338" s="16" t="s">
        <v>31</v>
      </c>
      <c r="D338" s="16" t="s">
        <v>32</v>
      </c>
      <c r="E338" s="28" t="s">
        <v>386</v>
      </c>
      <c r="F338" s="28" t="s">
        <v>397</v>
      </c>
      <c r="G338" s="16" t="s">
        <v>33</v>
      </c>
      <c r="H338" s="17">
        <v>3830</v>
      </c>
      <c r="I338" s="15" t="s">
        <v>88</v>
      </c>
      <c r="J338" s="18">
        <f t="shared" si="1"/>
        <v>4500</v>
      </c>
      <c r="K338" s="18"/>
      <c r="L338" s="18"/>
      <c r="M338" s="19"/>
      <c r="N338" s="19"/>
      <c r="O338" s="19"/>
      <c r="P338" s="19"/>
      <c r="Q338" s="19"/>
      <c r="R338" s="19">
        <v>4500</v>
      </c>
      <c r="S338" s="19"/>
      <c r="T338" s="19"/>
      <c r="U338" s="19"/>
      <c r="V338" s="19"/>
      <c r="W338" s="20" t="s">
        <v>109</v>
      </c>
    </row>
    <row r="339" spans="1:23" s="1" customFormat="1" ht="60" hidden="1" x14ac:dyDescent="0.25">
      <c r="A339" s="14" t="s">
        <v>110</v>
      </c>
      <c r="B339" s="15">
        <v>2522221040</v>
      </c>
      <c r="C339" s="16" t="s">
        <v>31</v>
      </c>
      <c r="D339" s="16" t="s">
        <v>32</v>
      </c>
      <c r="E339" s="28" t="s">
        <v>386</v>
      </c>
      <c r="F339" s="28">
        <v>11</v>
      </c>
      <c r="G339" s="16" t="s">
        <v>33</v>
      </c>
      <c r="H339" s="17">
        <v>3830</v>
      </c>
      <c r="I339" s="15" t="s">
        <v>111</v>
      </c>
      <c r="J339" s="18">
        <f t="shared" si="1"/>
        <v>5000</v>
      </c>
      <c r="K339" s="18"/>
      <c r="L339" s="18"/>
      <c r="M339" s="19">
        <v>2500</v>
      </c>
      <c r="N339" s="19"/>
      <c r="O339" s="19"/>
      <c r="P339" s="19">
        <v>2500</v>
      </c>
      <c r="Q339" s="19"/>
      <c r="R339" s="19"/>
      <c r="S339" s="19"/>
      <c r="T339" s="19"/>
      <c r="U339" s="19"/>
      <c r="V339" s="19"/>
      <c r="W339" s="20" t="s">
        <v>112</v>
      </c>
    </row>
    <row r="340" spans="1:23" s="1" customFormat="1" ht="45" hidden="1" x14ac:dyDescent="0.25">
      <c r="A340" s="14" t="s">
        <v>110</v>
      </c>
      <c r="B340" s="15">
        <v>2522221040</v>
      </c>
      <c r="C340" s="16" t="s">
        <v>31</v>
      </c>
      <c r="D340" s="16" t="s">
        <v>32</v>
      </c>
      <c r="E340" s="28" t="s">
        <v>386</v>
      </c>
      <c r="F340" s="28">
        <v>11</v>
      </c>
      <c r="G340" s="16" t="s">
        <v>48</v>
      </c>
      <c r="H340" s="17">
        <v>3360</v>
      </c>
      <c r="I340" s="15" t="s">
        <v>113</v>
      </c>
      <c r="J340" s="18">
        <f t="shared" si="1"/>
        <v>3000</v>
      </c>
      <c r="K340" s="18"/>
      <c r="L340" s="18"/>
      <c r="M340" s="19">
        <v>1500</v>
      </c>
      <c r="N340" s="19"/>
      <c r="O340" s="19"/>
      <c r="P340" s="19">
        <v>1500</v>
      </c>
      <c r="Q340" s="19"/>
      <c r="R340" s="19"/>
      <c r="S340" s="19"/>
      <c r="T340" s="19"/>
      <c r="U340" s="19"/>
      <c r="V340" s="19"/>
      <c r="W340" s="20" t="s">
        <v>114</v>
      </c>
    </row>
    <row r="341" spans="1:23" s="1" customFormat="1" ht="75" hidden="1" x14ac:dyDescent="0.25">
      <c r="A341" s="14" t="s">
        <v>110</v>
      </c>
      <c r="B341" s="15">
        <v>2522221040</v>
      </c>
      <c r="C341" s="16" t="s">
        <v>31</v>
      </c>
      <c r="D341" s="16" t="s">
        <v>32</v>
      </c>
      <c r="E341" s="28" t="s">
        <v>386</v>
      </c>
      <c r="F341" s="28">
        <v>11</v>
      </c>
      <c r="G341" s="16" t="s">
        <v>33</v>
      </c>
      <c r="H341" s="17">
        <v>3360</v>
      </c>
      <c r="I341" s="15" t="s">
        <v>64</v>
      </c>
      <c r="J341" s="18">
        <f t="shared" si="1"/>
        <v>1000</v>
      </c>
      <c r="K341" s="18"/>
      <c r="L341" s="18"/>
      <c r="M341" s="19">
        <v>1000</v>
      </c>
      <c r="N341" s="19"/>
      <c r="O341" s="19"/>
      <c r="P341" s="19"/>
      <c r="Q341" s="19"/>
      <c r="R341" s="19"/>
      <c r="S341" s="19"/>
      <c r="T341" s="19"/>
      <c r="U341" s="19"/>
      <c r="V341" s="19"/>
      <c r="W341" s="20" t="s">
        <v>115</v>
      </c>
    </row>
    <row r="342" spans="1:23" s="1" customFormat="1" ht="45" hidden="1" x14ac:dyDescent="0.25">
      <c r="A342" s="14" t="s">
        <v>110</v>
      </c>
      <c r="B342" s="15">
        <v>2522221040</v>
      </c>
      <c r="C342" s="16" t="s">
        <v>31</v>
      </c>
      <c r="D342" s="16" t="s">
        <v>32</v>
      </c>
      <c r="E342" s="28" t="s">
        <v>386</v>
      </c>
      <c r="F342" s="28">
        <v>11</v>
      </c>
      <c r="G342" s="16" t="s">
        <v>33</v>
      </c>
      <c r="H342" s="17">
        <v>2170</v>
      </c>
      <c r="I342" s="15" t="s">
        <v>116</v>
      </c>
      <c r="J342" s="18">
        <f t="shared" si="1"/>
        <v>3000</v>
      </c>
      <c r="K342" s="18"/>
      <c r="L342" s="18"/>
      <c r="M342" s="19"/>
      <c r="N342" s="19"/>
      <c r="O342" s="19">
        <v>3000</v>
      </c>
      <c r="P342" s="19"/>
      <c r="Q342" s="19"/>
      <c r="R342" s="19"/>
      <c r="S342" s="19"/>
      <c r="T342" s="19"/>
      <c r="U342" s="19"/>
      <c r="V342" s="19"/>
      <c r="W342" s="20" t="s">
        <v>117</v>
      </c>
    </row>
    <row r="343" spans="1:23" s="1" customFormat="1" ht="45" hidden="1" x14ac:dyDescent="0.25">
      <c r="A343" s="14" t="s">
        <v>118</v>
      </c>
      <c r="B343" s="15">
        <v>2522221040</v>
      </c>
      <c r="C343" s="16" t="s">
        <v>31</v>
      </c>
      <c r="D343" s="16" t="s">
        <v>32</v>
      </c>
      <c r="E343" s="28" t="s">
        <v>386</v>
      </c>
      <c r="F343" s="28">
        <v>10</v>
      </c>
      <c r="G343" s="16" t="s">
        <v>33</v>
      </c>
      <c r="H343" s="17">
        <v>3830</v>
      </c>
      <c r="I343" s="15" t="s">
        <v>88</v>
      </c>
      <c r="J343" s="18">
        <f t="shared" si="1"/>
        <v>11000</v>
      </c>
      <c r="K343" s="18"/>
      <c r="L343" s="18"/>
      <c r="M343" s="19"/>
      <c r="N343" s="19">
        <v>11000</v>
      </c>
      <c r="O343" s="19"/>
      <c r="P343" s="19"/>
      <c r="Q343" s="19"/>
      <c r="R343" s="19"/>
      <c r="S343" s="19"/>
      <c r="T343" s="19"/>
      <c r="U343" s="19"/>
      <c r="V343" s="19"/>
      <c r="W343" s="20" t="s">
        <v>119</v>
      </c>
    </row>
    <row r="344" spans="1:23" s="1" customFormat="1" ht="45" hidden="1" x14ac:dyDescent="0.25">
      <c r="A344" s="14" t="s">
        <v>118</v>
      </c>
      <c r="B344" s="15">
        <v>1422730001</v>
      </c>
      <c r="C344" s="16" t="s">
        <v>31</v>
      </c>
      <c r="D344" s="16" t="s">
        <v>32</v>
      </c>
      <c r="E344" s="28" t="s">
        <v>386</v>
      </c>
      <c r="F344" s="28">
        <v>10</v>
      </c>
      <c r="G344" s="16" t="s">
        <v>33</v>
      </c>
      <c r="H344" s="17">
        <v>3830</v>
      </c>
      <c r="I344" s="15" t="s">
        <v>88</v>
      </c>
      <c r="J344" s="18">
        <f t="shared" si="1"/>
        <v>11000</v>
      </c>
      <c r="K344" s="18"/>
      <c r="L344" s="18"/>
      <c r="M344" s="19"/>
      <c r="N344" s="19"/>
      <c r="O344" s="19"/>
      <c r="P344" s="19"/>
      <c r="Q344" s="19"/>
      <c r="R344" s="19">
        <v>11000</v>
      </c>
      <c r="S344" s="19"/>
      <c r="T344" s="19"/>
      <c r="U344" s="19"/>
      <c r="V344" s="19"/>
      <c r="W344" s="20" t="s">
        <v>119</v>
      </c>
    </row>
    <row r="345" spans="1:23" s="1" customFormat="1" ht="90" hidden="1" x14ac:dyDescent="0.25">
      <c r="A345" s="14" t="s">
        <v>120</v>
      </c>
      <c r="B345" s="15">
        <v>2522221040</v>
      </c>
      <c r="C345" s="16" t="s">
        <v>31</v>
      </c>
      <c r="D345" s="16" t="s">
        <v>32</v>
      </c>
      <c r="E345" s="28" t="s">
        <v>386</v>
      </c>
      <c r="F345" s="28">
        <v>12</v>
      </c>
      <c r="G345" s="16" t="s">
        <v>33</v>
      </c>
      <c r="H345" s="17">
        <v>3570</v>
      </c>
      <c r="I345" s="15" t="s">
        <v>121</v>
      </c>
      <c r="J345" s="18">
        <f t="shared" si="1"/>
        <v>10000</v>
      </c>
      <c r="K345" s="18"/>
      <c r="L345" s="18"/>
      <c r="M345" s="19"/>
      <c r="N345" s="19">
        <v>5000</v>
      </c>
      <c r="O345" s="19"/>
      <c r="P345" s="19">
        <v>5000</v>
      </c>
      <c r="Q345" s="19"/>
      <c r="R345" s="19"/>
      <c r="S345" s="19"/>
      <c r="T345" s="19"/>
      <c r="U345" s="19"/>
      <c r="V345" s="19"/>
      <c r="W345" s="20" t="s">
        <v>122</v>
      </c>
    </row>
    <row r="346" spans="1:23" s="1" customFormat="1" ht="75" hidden="1" x14ac:dyDescent="0.25">
      <c r="A346" s="14" t="s">
        <v>120</v>
      </c>
      <c r="B346" s="15">
        <v>2522221040</v>
      </c>
      <c r="C346" s="16" t="s">
        <v>31</v>
      </c>
      <c r="D346" s="16" t="s">
        <v>32</v>
      </c>
      <c r="E346" s="28" t="s">
        <v>386</v>
      </c>
      <c r="F346" s="28">
        <v>12</v>
      </c>
      <c r="G346" s="16" t="s">
        <v>33</v>
      </c>
      <c r="H346" s="17">
        <v>2910</v>
      </c>
      <c r="I346" s="15" t="s">
        <v>123</v>
      </c>
      <c r="J346" s="18">
        <f t="shared" si="1"/>
        <v>32000</v>
      </c>
      <c r="K346" s="18"/>
      <c r="L346" s="18"/>
      <c r="M346" s="19"/>
      <c r="N346" s="19">
        <v>32000</v>
      </c>
      <c r="O346" s="19"/>
      <c r="P346" s="19"/>
      <c r="Q346" s="19"/>
      <c r="R346" s="19"/>
      <c r="S346" s="19"/>
      <c r="T346" s="19"/>
      <c r="U346" s="19"/>
      <c r="V346" s="19"/>
      <c r="W346" s="20" t="s">
        <v>124</v>
      </c>
    </row>
    <row r="347" spans="1:23" s="1" customFormat="1" ht="45" hidden="1" x14ac:dyDescent="0.25">
      <c r="A347" s="14" t="s">
        <v>120</v>
      </c>
      <c r="B347" s="15">
        <v>2522221040</v>
      </c>
      <c r="C347" s="16" t="s">
        <v>31</v>
      </c>
      <c r="D347" s="16" t="s">
        <v>32</v>
      </c>
      <c r="E347" s="28" t="s">
        <v>386</v>
      </c>
      <c r="F347" s="28">
        <v>12</v>
      </c>
      <c r="G347" s="16" t="s">
        <v>33</v>
      </c>
      <c r="H347" s="17">
        <v>3830</v>
      </c>
      <c r="I347" s="15" t="s">
        <v>88</v>
      </c>
      <c r="J347" s="18">
        <f t="shared" si="1"/>
        <v>4500</v>
      </c>
      <c r="K347" s="18"/>
      <c r="L347" s="18"/>
      <c r="M347" s="19"/>
      <c r="N347" s="19">
        <v>2000</v>
      </c>
      <c r="O347" s="19"/>
      <c r="P347" s="19"/>
      <c r="Q347" s="19">
        <v>2500</v>
      </c>
      <c r="R347" s="19"/>
      <c r="S347" s="19"/>
      <c r="T347" s="19"/>
      <c r="U347" s="19"/>
      <c r="V347" s="19"/>
      <c r="W347" s="20" t="s">
        <v>125</v>
      </c>
    </row>
    <row r="348" spans="1:23" s="1" customFormat="1" ht="45" hidden="1" x14ac:dyDescent="0.25">
      <c r="A348" s="14" t="s">
        <v>120</v>
      </c>
      <c r="B348" s="15">
        <v>1422730001</v>
      </c>
      <c r="C348" s="16" t="s">
        <v>31</v>
      </c>
      <c r="D348" s="16" t="s">
        <v>32</v>
      </c>
      <c r="E348" s="28" t="s">
        <v>386</v>
      </c>
      <c r="F348" s="28">
        <v>12</v>
      </c>
      <c r="G348" s="16" t="s">
        <v>33</v>
      </c>
      <c r="H348" s="17">
        <v>3830</v>
      </c>
      <c r="I348" s="15" t="s">
        <v>88</v>
      </c>
      <c r="J348" s="18">
        <f t="shared" si="1"/>
        <v>2000</v>
      </c>
      <c r="K348" s="18"/>
      <c r="L348" s="18"/>
      <c r="M348" s="19"/>
      <c r="N348" s="19"/>
      <c r="O348" s="19"/>
      <c r="P348" s="19"/>
      <c r="Q348" s="19"/>
      <c r="R348" s="19"/>
      <c r="S348" s="19">
        <v>2000</v>
      </c>
      <c r="T348" s="19"/>
      <c r="U348" s="19"/>
      <c r="V348" s="19"/>
      <c r="W348" s="20" t="s">
        <v>125</v>
      </c>
    </row>
    <row r="349" spans="1:23" s="1" customFormat="1" ht="75" hidden="1" x14ac:dyDescent="0.25">
      <c r="A349" s="14" t="s">
        <v>126</v>
      </c>
      <c r="B349" s="15">
        <v>1522010000</v>
      </c>
      <c r="C349" s="16" t="s">
        <v>26</v>
      </c>
      <c r="D349" s="16" t="s">
        <v>42</v>
      </c>
      <c r="E349" s="28" t="s">
        <v>388</v>
      </c>
      <c r="F349" s="28" t="s">
        <v>387</v>
      </c>
      <c r="G349" s="16" t="s">
        <v>127</v>
      </c>
      <c r="H349" s="17">
        <v>3360</v>
      </c>
      <c r="I349" s="15" t="s">
        <v>64</v>
      </c>
      <c r="J349" s="18">
        <f t="shared" si="1"/>
        <v>15000</v>
      </c>
      <c r="K349" s="18"/>
      <c r="L349" s="18">
        <v>15000</v>
      </c>
      <c r="M349" s="19"/>
      <c r="N349" s="19"/>
      <c r="O349" s="19"/>
      <c r="P349" s="19"/>
      <c r="Q349" s="19"/>
      <c r="R349" s="19"/>
      <c r="S349" s="19"/>
      <c r="T349" s="19"/>
      <c r="U349" s="19"/>
      <c r="V349" s="19"/>
      <c r="W349" s="20" t="s">
        <v>128</v>
      </c>
    </row>
    <row r="350" spans="1:23" s="1" customFormat="1" ht="45" hidden="1" x14ac:dyDescent="0.25">
      <c r="A350" s="14" t="s">
        <v>126</v>
      </c>
      <c r="B350" s="15">
        <v>1522010000</v>
      </c>
      <c r="C350" s="16" t="s">
        <v>23</v>
      </c>
      <c r="D350" s="16" t="s">
        <v>43</v>
      </c>
      <c r="E350" s="28" t="s">
        <v>388</v>
      </c>
      <c r="F350" s="28" t="s">
        <v>387</v>
      </c>
      <c r="G350" s="16" t="s">
        <v>44</v>
      </c>
      <c r="H350" s="17">
        <v>2610</v>
      </c>
      <c r="I350" s="15" t="s">
        <v>129</v>
      </c>
      <c r="J350" s="18">
        <f t="shared" si="1"/>
        <v>6000</v>
      </c>
      <c r="K350" s="18">
        <v>3000</v>
      </c>
      <c r="L350" s="18">
        <v>3000</v>
      </c>
      <c r="M350" s="19"/>
      <c r="N350" s="19"/>
      <c r="O350" s="19"/>
      <c r="P350" s="19"/>
      <c r="Q350" s="19"/>
      <c r="R350" s="19"/>
      <c r="S350" s="19"/>
      <c r="T350" s="19"/>
      <c r="U350" s="19"/>
      <c r="V350" s="19"/>
      <c r="W350" s="20" t="s">
        <v>130</v>
      </c>
    </row>
    <row r="351" spans="1:23" s="1" customFormat="1" ht="75" hidden="1" x14ac:dyDescent="0.25">
      <c r="A351" s="14" t="s">
        <v>126</v>
      </c>
      <c r="B351" s="15">
        <v>1522010000</v>
      </c>
      <c r="C351" s="16" t="s">
        <v>23</v>
      </c>
      <c r="D351" s="16" t="s">
        <v>43</v>
      </c>
      <c r="E351" s="28" t="s">
        <v>388</v>
      </c>
      <c r="F351" s="28" t="s">
        <v>387</v>
      </c>
      <c r="G351" s="16" t="s">
        <v>44</v>
      </c>
      <c r="H351" s="17">
        <v>2980</v>
      </c>
      <c r="I351" s="15" t="s">
        <v>131</v>
      </c>
      <c r="J351" s="18">
        <f t="shared" si="1"/>
        <v>10000</v>
      </c>
      <c r="K351" s="18"/>
      <c r="L351" s="18">
        <v>10000</v>
      </c>
      <c r="M351" s="19"/>
      <c r="N351" s="19"/>
      <c r="O351" s="19"/>
      <c r="P351" s="19"/>
      <c r="Q351" s="19"/>
      <c r="R351" s="19"/>
      <c r="S351" s="19"/>
      <c r="T351" s="19"/>
      <c r="U351" s="19"/>
      <c r="V351" s="19"/>
      <c r="W351" s="20" t="s">
        <v>132</v>
      </c>
    </row>
    <row r="352" spans="1:23" s="1" customFormat="1" ht="90" hidden="1" x14ac:dyDescent="0.25">
      <c r="A352" s="14" t="s">
        <v>126</v>
      </c>
      <c r="B352" s="15">
        <v>1522010000</v>
      </c>
      <c r="C352" s="16" t="s">
        <v>23</v>
      </c>
      <c r="D352" s="16" t="s">
        <v>43</v>
      </c>
      <c r="E352" s="28" t="s">
        <v>388</v>
      </c>
      <c r="F352" s="28" t="s">
        <v>387</v>
      </c>
      <c r="G352" s="16" t="s">
        <v>44</v>
      </c>
      <c r="H352" s="17">
        <v>3570</v>
      </c>
      <c r="I352" s="15" t="s">
        <v>133</v>
      </c>
      <c r="J352" s="18">
        <f t="shared" si="1"/>
        <v>20000</v>
      </c>
      <c r="K352" s="18"/>
      <c r="L352" s="18">
        <v>20000</v>
      </c>
      <c r="M352" s="19"/>
      <c r="N352" s="19"/>
      <c r="O352" s="19"/>
      <c r="P352" s="19"/>
      <c r="Q352" s="19"/>
      <c r="R352" s="19"/>
      <c r="S352" s="19"/>
      <c r="T352" s="19"/>
      <c r="U352" s="19"/>
      <c r="V352" s="19"/>
      <c r="W352" s="20" t="s">
        <v>134</v>
      </c>
    </row>
    <row r="353" spans="1:23" s="1" customFormat="1" ht="60" hidden="1" x14ac:dyDescent="0.25">
      <c r="A353" s="14" t="s">
        <v>126</v>
      </c>
      <c r="B353" s="15">
        <v>1522010000</v>
      </c>
      <c r="C353" s="16" t="s">
        <v>23</v>
      </c>
      <c r="D353" s="16" t="s">
        <v>43</v>
      </c>
      <c r="E353" s="28" t="s">
        <v>388</v>
      </c>
      <c r="F353" s="28" t="s">
        <v>387</v>
      </c>
      <c r="G353" s="16" t="s">
        <v>44</v>
      </c>
      <c r="H353" s="17">
        <v>3510</v>
      </c>
      <c r="I353" s="15" t="s">
        <v>135</v>
      </c>
      <c r="J353" s="18">
        <f t="shared" si="1"/>
        <v>150000</v>
      </c>
      <c r="K353" s="18"/>
      <c r="L353" s="18"/>
      <c r="M353" s="19">
        <v>100000</v>
      </c>
      <c r="N353" s="19"/>
      <c r="O353" s="19"/>
      <c r="P353" s="19"/>
      <c r="Q353" s="19"/>
      <c r="R353" s="19"/>
      <c r="S353" s="19"/>
      <c r="T353" s="19">
        <v>50000</v>
      </c>
      <c r="U353" s="19"/>
      <c r="V353" s="19"/>
      <c r="W353" s="20" t="s">
        <v>136</v>
      </c>
    </row>
    <row r="354" spans="1:23" s="1" customFormat="1" ht="60" hidden="1" x14ac:dyDescent="0.25">
      <c r="A354" s="14" t="s">
        <v>126</v>
      </c>
      <c r="B354" s="15">
        <v>1522010000</v>
      </c>
      <c r="C354" s="16" t="s">
        <v>23</v>
      </c>
      <c r="D354" s="16" t="s">
        <v>43</v>
      </c>
      <c r="E354" s="28" t="s">
        <v>388</v>
      </c>
      <c r="F354" s="28" t="s">
        <v>387</v>
      </c>
      <c r="G354" s="16" t="s">
        <v>44</v>
      </c>
      <c r="H354" s="17">
        <v>5670</v>
      </c>
      <c r="I354" s="15" t="s">
        <v>137</v>
      </c>
      <c r="J354" s="18">
        <f t="shared" si="1"/>
        <v>50000</v>
      </c>
      <c r="K354" s="18"/>
      <c r="L354" s="18"/>
      <c r="M354" s="19">
        <v>50000</v>
      </c>
      <c r="N354" s="19"/>
      <c r="O354" s="19"/>
      <c r="P354" s="19"/>
      <c r="Q354" s="19"/>
      <c r="R354" s="19"/>
      <c r="S354" s="19"/>
      <c r="T354" s="19"/>
      <c r="U354" s="19"/>
      <c r="V354" s="19"/>
      <c r="W354" s="20" t="s">
        <v>138</v>
      </c>
    </row>
    <row r="355" spans="1:23" s="1" customFormat="1" ht="60" hidden="1" x14ac:dyDescent="0.25">
      <c r="A355" s="14" t="s">
        <v>126</v>
      </c>
      <c r="B355" s="15">
        <v>2522221040</v>
      </c>
      <c r="C355" s="16" t="s">
        <v>26</v>
      </c>
      <c r="D355" s="16" t="s">
        <v>42</v>
      </c>
      <c r="E355" s="28" t="s">
        <v>388</v>
      </c>
      <c r="F355" s="28" t="s">
        <v>387</v>
      </c>
      <c r="G355" s="16" t="s">
        <v>127</v>
      </c>
      <c r="H355" s="17">
        <v>3390</v>
      </c>
      <c r="I355" s="15" t="s">
        <v>67</v>
      </c>
      <c r="J355" s="18">
        <f t="shared" si="1"/>
        <v>43500</v>
      </c>
      <c r="K355" s="18"/>
      <c r="L355" s="18"/>
      <c r="M355" s="19">
        <v>43500</v>
      </c>
      <c r="N355" s="19"/>
      <c r="O355" s="19"/>
      <c r="P355" s="19"/>
      <c r="Q355" s="19"/>
      <c r="R355" s="19"/>
      <c r="S355" s="19"/>
      <c r="T355" s="19"/>
      <c r="U355" s="19"/>
      <c r="V355" s="19"/>
      <c r="W355" s="20" t="s">
        <v>139</v>
      </c>
    </row>
    <row r="356" spans="1:23" s="1" customFormat="1" ht="90" hidden="1" x14ac:dyDescent="0.25">
      <c r="A356" s="14" t="s">
        <v>126</v>
      </c>
      <c r="B356" s="15">
        <v>2522221040</v>
      </c>
      <c r="C356" s="16" t="s">
        <v>26</v>
      </c>
      <c r="D356" s="16" t="s">
        <v>42</v>
      </c>
      <c r="E356" s="28" t="s">
        <v>388</v>
      </c>
      <c r="F356" s="28" t="s">
        <v>387</v>
      </c>
      <c r="G356" s="16" t="s">
        <v>127</v>
      </c>
      <c r="H356" s="17">
        <v>3320</v>
      </c>
      <c r="I356" s="15" t="s">
        <v>140</v>
      </c>
      <c r="J356" s="18">
        <f t="shared" si="1"/>
        <v>22500</v>
      </c>
      <c r="K356" s="18"/>
      <c r="L356" s="18"/>
      <c r="M356" s="19">
        <v>22500</v>
      </c>
      <c r="N356" s="19"/>
      <c r="O356" s="19"/>
      <c r="P356" s="19"/>
      <c r="Q356" s="19"/>
      <c r="R356" s="19"/>
      <c r="S356" s="19"/>
      <c r="T356" s="19"/>
      <c r="U356" s="19"/>
      <c r="V356" s="19"/>
      <c r="W356" s="20" t="s">
        <v>141</v>
      </c>
    </row>
    <row r="357" spans="1:23" s="1" customFormat="1" ht="90" hidden="1" x14ac:dyDescent="0.25">
      <c r="A357" s="14" t="s">
        <v>126</v>
      </c>
      <c r="B357" s="15">
        <v>2522221040</v>
      </c>
      <c r="C357" s="16" t="s">
        <v>26</v>
      </c>
      <c r="D357" s="16" t="s">
        <v>42</v>
      </c>
      <c r="E357" s="28" t="s">
        <v>388</v>
      </c>
      <c r="F357" s="28" t="s">
        <v>387</v>
      </c>
      <c r="G357" s="16" t="s">
        <v>127</v>
      </c>
      <c r="H357" s="17">
        <v>3320</v>
      </c>
      <c r="I357" s="15" t="s">
        <v>140</v>
      </c>
      <c r="J357" s="18">
        <f t="shared" si="1"/>
        <v>17500</v>
      </c>
      <c r="K357" s="18"/>
      <c r="L357" s="18"/>
      <c r="M357" s="19">
        <v>17500</v>
      </c>
      <c r="N357" s="19"/>
      <c r="O357" s="19"/>
      <c r="P357" s="19"/>
      <c r="Q357" s="19"/>
      <c r="R357" s="19"/>
      <c r="S357" s="19"/>
      <c r="T357" s="19"/>
      <c r="U357" s="19"/>
      <c r="V357" s="19"/>
      <c r="W357" s="20" t="s">
        <v>142</v>
      </c>
    </row>
    <row r="358" spans="1:23" s="1" customFormat="1" ht="45" hidden="1" x14ac:dyDescent="0.25">
      <c r="A358" s="14" t="s">
        <v>126</v>
      </c>
      <c r="B358" s="15">
        <v>2522221040</v>
      </c>
      <c r="C358" s="16" t="s">
        <v>26</v>
      </c>
      <c r="D358" s="16" t="s">
        <v>42</v>
      </c>
      <c r="E358" s="28" t="s">
        <v>388</v>
      </c>
      <c r="F358" s="28" t="s">
        <v>387</v>
      </c>
      <c r="G358" s="16" t="s">
        <v>127</v>
      </c>
      <c r="H358" s="17">
        <v>3580</v>
      </c>
      <c r="I358" s="15" t="s">
        <v>143</v>
      </c>
      <c r="J358" s="18">
        <f t="shared" si="1"/>
        <v>17500</v>
      </c>
      <c r="K358" s="18"/>
      <c r="L358" s="18"/>
      <c r="M358" s="19">
        <v>17500</v>
      </c>
      <c r="N358" s="19"/>
      <c r="O358" s="19"/>
      <c r="P358" s="19"/>
      <c r="Q358" s="19"/>
      <c r="R358" s="19"/>
      <c r="S358" s="19"/>
      <c r="T358" s="19"/>
      <c r="U358" s="19"/>
      <c r="V358" s="19"/>
      <c r="W358" s="20" t="s">
        <v>144</v>
      </c>
    </row>
    <row r="359" spans="1:23" s="1" customFormat="1" ht="30" hidden="1" x14ac:dyDescent="0.25">
      <c r="A359" s="14" t="s">
        <v>126</v>
      </c>
      <c r="B359" s="15">
        <v>2522221040</v>
      </c>
      <c r="C359" s="16" t="s">
        <v>26</v>
      </c>
      <c r="D359" s="16" t="s">
        <v>42</v>
      </c>
      <c r="E359" s="28" t="s">
        <v>388</v>
      </c>
      <c r="F359" s="28" t="s">
        <v>387</v>
      </c>
      <c r="G359" s="16" t="s">
        <v>127</v>
      </c>
      <c r="H359" s="17">
        <v>3990</v>
      </c>
      <c r="I359" s="15" t="s">
        <v>145</v>
      </c>
      <c r="J359" s="18">
        <f t="shared" si="1"/>
        <v>6000</v>
      </c>
      <c r="K359" s="18"/>
      <c r="L359" s="18"/>
      <c r="M359" s="19"/>
      <c r="N359" s="19"/>
      <c r="O359" s="19"/>
      <c r="P359" s="19">
        <v>6000</v>
      </c>
      <c r="Q359" s="19"/>
      <c r="R359" s="19"/>
      <c r="S359" s="19"/>
      <c r="T359" s="19"/>
      <c r="U359" s="19"/>
      <c r="V359" s="19"/>
      <c r="W359" s="20" t="s">
        <v>146</v>
      </c>
    </row>
    <row r="360" spans="1:23" s="1" customFormat="1" ht="60" hidden="1" x14ac:dyDescent="0.25">
      <c r="A360" s="14" t="s">
        <v>126</v>
      </c>
      <c r="B360" s="15">
        <v>2522221040</v>
      </c>
      <c r="C360" s="16" t="s">
        <v>26</v>
      </c>
      <c r="D360" s="16" t="s">
        <v>42</v>
      </c>
      <c r="E360" s="28" t="s">
        <v>388</v>
      </c>
      <c r="F360" s="28" t="s">
        <v>387</v>
      </c>
      <c r="G360" s="16" t="s">
        <v>127</v>
      </c>
      <c r="H360" s="17">
        <v>2720</v>
      </c>
      <c r="I360" s="15" t="s">
        <v>147</v>
      </c>
      <c r="J360" s="18">
        <f t="shared" si="1"/>
        <v>15000</v>
      </c>
      <c r="K360" s="18"/>
      <c r="L360" s="18"/>
      <c r="M360" s="19">
        <v>10000</v>
      </c>
      <c r="N360" s="19"/>
      <c r="O360" s="19"/>
      <c r="P360" s="19">
        <v>5000</v>
      </c>
      <c r="Q360" s="19"/>
      <c r="R360" s="19"/>
      <c r="S360" s="19"/>
      <c r="T360" s="19"/>
      <c r="U360" s="19"/>
      <c r="V360" s="19"/>
      <c r="W360" s="20" t="s">
        <v>148</v>
      </c>
    </row>
    <row r="361" spans="1:23" s="1" customFormat="1" ht="45" hidden="1" x14ac:dyDescent="0.25">
      <c r="A361" s="14" t="s">
        <v>126</v>
      </c>
      <c r="B361" s="15">
        <v>2522221040</v>
      </c>
      <c r="C361" s="16" t="s">
        <v>26</v>
      </c>
      <c r="D361" s="16" t="s">
        <v>42</v>
      </c>
      <c r="E361" s="28" t="s">
        <v>388</v>
      </c>
      <c r="F361" s="28" t="s">
        <v>387</v>
      </c>
      <c r="G361" s="16" t="s">
        <v>127</v>
      </c>
      <c r="H361" s="17">
        <v>2530</v>
      </c>
      <c r="I361" s="15" t="s">
        <v>149</v>
      </c>
      <c r="J361" s="18">
        <f t="shared" si="1"/>
        <v>10000</v>
      </c>
      <c r="K361" s="18"/>
      <c r="L361" s="18"/>
      <c r="M361" s="19">
        <v>10000</v>
      </c>
      <c r="N361" s="19"/>
      <c r="O361" s="19"/>
      <c r="P361" s="19"/>
      <c r="Q361" s="19"/>
      <c r="R361" s="19"/>
      <c r="S361" s="19"/>
      <c r="T361" s="19"/>
      <c r="U361" s="19"/>
      <c r="V361" s="19"/>
      <c r="W361" s="20" t="s">
        <v>150</v>
      </c>
    </row>
    <row r="362" spans="1:23" s="1" customFormat="1" ht="60" hidden="1" x14ac:dyDescent="0.25">
      <c r="A362" s="14" t="s">
        <v>126</v>
      </c>
      <c r="B362" s="15">
        <v>2522221040</v>
      </c>
      <c r="C362" s="16" t="s">
        <v>26</v>
      </c>
      <c r="D362" s="16" t="s">
        <v>42</v>
      </c>
      <c r="E362" s="28" t="s">
        <v>388</v>
      </c>
      <c r="F362" s="28" t="s">
        <v>387</v>
      </c>
      <c r="G362" s="16" t="s">
        <v>127</v>
      </c>
      <c r="H362" s="17">
        <v>2540</v>
      </c>
      <c r="I362" s="15" t="s">
        <v>151</v>
      </c>
      <c r="J362" s="18">
        <f t="shared" si="1"/>
        <v>10000</v>
      </c>
      <c r="K362" s="18"/>
      <c r="L362" s="18"/>
      <c r="M362" s="19">
        <v>5000</v>
      </c>
      <c r="N362" s="19"/>
      <c r="O362" s="19"/>
      <c r="P362" s="19">
        <v>5000</v>
      </c>
      <c r="Q362" s="19"/>
      <c r="R362" s="19"/>
      <c r="S362" s="19"/>
      <c r="T362" s="19"/>
      <c r="U362" s="19"/>
      <c r="V362" s="19"/>
      <c r="W362" s="20" t="s">
        <v>152</v>
      </c>
    </row>
    <row r="363" spans="1:23" s="1" customFormat="1" ht="75" hidden="1" x14ac:dyDescent="0.25">
      <c r="A363" s="14" t="s">
        <v>126</v>
      </c>
      <c r="B363" s="15">
        <v>2522221040</v>
      </c>
      <c r="C363" s="16" t="s">
        <v>26</v>
      </c>
      <c r="D363" s="16" t="s">
        <v>42</v>
      </c>
      <c r="E363" s="28" t="s">
        <v>388</v>
      </c>
      <c r="F363" s="28" t="s">
        <v>387</v>
      </c>
      <c r="G363" s="16" t="s">
        <v>127</v>
      </c>
      <c r="H363" s="17">
        <v>3340</v>
      </c>
      <c r="I363" s="15" t="s">
        <v>153</v>
      </c>
      <c r="J363" s="18">
        <f t="shared" si="1"/>
        <v>14500</v>
      </c>
      <c r="K363" s="18"/>
      <c r="L363" s="18"/>
      <c r="M363" s="19">
        <v>14500</v>
      </c>
      <c r="N363" s="19"/>
      <c r="O363" s="19"/>
      <c r="P363" s="19"/>
      <c r="Q363" s="19"/>
      <c r="R363" s="19"/>
      <c r="S363" s="19"/>
      <c r="T363" s="19"/>
      <c r="U363" s="19"/>
      <c r="V363" s="19"/>
      <c r="W363" s="20" t="s">
        <v>154</v>
      </c>
    </row>
    <row r="364" spans="1:23" s="1" customFormat="1" ht="30" hidden="1" x14ac:dyDescent="0.25">
      <c r="A364" s="14" t="s">
        <v>126</v>
      </c>
      <c r="B364" s="15">
        <v>2522221040</v>
      </c>
      <c r="C364" s="16" t="s">
        <v>23</v>
      </c>
      <c r="D364" s="16" t="s">
        <v>43</v>
      </c>
      <c r="E364" s="28" t="s">
        <v>388</v>
      </c>
      <c r="F364" s="28" t="s">
        <v>387</v>
      </c>
      <c r="G364" s="16" t="s">
        <v>44</v>
      </c>
      <c r="H364" s="17">
        <v>2590</v>
      </c>
      <c r="I364" s="15" t="s">
        <v>155</v>
      </c>
      <c r="J364" s="18">
        <f t="shared" si="1"/>
        <v>10000</v>
      </c>
      <c r="K364" s="18"/>
      <c r="L364" s="18"/>
      <c r="M364" s="19">
        <v>10000</v>
      </c>
      <c r="N364" s="19"/>
      <c r="O364" s="19"/>
      <c r="P364" s="19"/>
      <c r="Q364" s="19"/>
      <c r="R364" s="19"/>
      <c r="S364" s="19"/>
      <c r="T364" s="19"/>
      <c r="U364" s="19"/>
      <c r="V364" s="19"/>
      <c r="W364" s="20" t="s">
        <v>156</v>
      </c>
    </row>
    <row r="365" spans="1:23" s="1" customFormat="1" ht="45" hidden="1" x14ac:dyDescent="0.25">
      <c r="A365" s="14" t="s">
        <v>126</v>
      </c>
      <c r="B365" s="15">
        <v>2522221040</v>
      </c>
      <c r="C365" s="16" t="s">
        <v>23</v>
      </c>
      <c r="D365" s="16" t="s">
        <v>43</v>
      </c>
      <c r="E365" s="28" t="s">
        <v>388</v>
      </c>
      <c r="F365" s="28" t="s">
        <v>387</v>
      </c>
      <c r="G365" s="16" t="s">
        <v>44</v>
      </c>
      <c r="H365" s="17">
        <v>2410</v>
      </c>
      <c r="I365" s="15" t="s">
        <v>157</v>
      </c>
      <c r="J365" s="18">
        <f t="shared" si="1"/>
        <v>10000</v>
      </c>
      <c r="K365" s="18"/>
      <c r="L365" s="18"/>
      <c r="M365" s="19"/>
      <c r="N365" s="19">
        <v>10000</v>
      </c>
      <c r="O365" s="19"/>
      <c r="P365" s="19"/>
      <c r="Q365" s="19"/>
      <c r="R365" s="19"/>
      <c r="S365" s="19"/>
      <c r="T365" s="19"/>
      <c r="U365" s="19"/>
      <c r="V365" s="19"/>
      <c r="W365" s="20" t="s">
        <v>158</v>
      </c>
    </row>
    <row r="366" spans="1:23" s="1" customFormat="1" ht="30" hidden="1" x14ac:dyDescent="0.25">
      <c r="A366" s="14" t="s">
        <v>126</v>
      </c>
      <c r="B366" s="15">
        <v>2522221040</v>
      </c>
      <c r="C366" s="16" t="s">
        <v>23</v>
      </c>
      <c r="D366" s="16" t="s">
        <v>43</v>
      </c>
      <c r="E366" s="28" t="s">
        <v>388</v>
      </c>
      <c r="F366" s="28" t="s">
        <v>387</v>
      </c>
      <c r="G366" s="16" t="s">
        <v>44</v>
      </c>
      <c r="H366" s="17">
        <v>2450</v>
      </c>
      <c r="I366" s="15" t="s">
        <v>159</v>
      </c>
      <c r="J366" s="18">
        <f t="shared" si="1"/>
        <v>10000</v>
      </c>
      <c r="K366" s="18"/>
      <c r="L366" s="18"/>
      <c r="M366" s="19"/>
      <c r="N366" s="19">
        <v>10000</v>
      </c>
      <c r="O366" s="19"/>
      <c r="P366" s="19"/>
      <c r="Q366" s="19"/>
      <c r="R366" s="19"/>
      <c r="S366" s="19"/>
      <c r="T366" s="19"/>
      <c r="U366" s="19"/>
      <c r="V366" s="19"/>
      <c r="W366" s="20" t="s">
        <v>160</v>
      </c>
    </row>
    <row r="367" spans="1:23" s="1" customFormat="1" ht="45" hidden="1" x14ac:dyDescent="0.25">
      <c r="A367" s="14" t="s">
        <v>126</v>
      </c>
      <c r="B367" s="15">
        <v>2522221040</v>
      </c>
      <c r="C367" s="16" t="s">
        <v>23</v>
      </c>
      <c r="D367" s="16" t="s">
        <v>43</v>
      </c>
      <c r="E367" s="28" t="s">
        <v>388</v>
      </c>
      <c r="F367" s="28" t="s">
        <v>387</v>
      </c>
      <c r="G367" s="16" t="s">
        <v>44</v>
      </c>
      <c r="H367" s="17">
        <v>2420</v>
      </c>
      <c r="I367" s="15" t="s">
        <v>161</v>
      </c>
      <c r="J367" s="18">
        <f t="shared" si="1"/>
        <v>45000</v>
      </c>
      <c r="K367" s="18"/>
      <c r="L367" s="18"/>
      <c r="M367" s="19">
        <v>30000</v>
      </c>
      <c r="N367" s="19"/>
      <c r="O367" s="19"/>
      <c r="P367" s="19">
        <v>15000</v>
      </c>
      <c r="Q367" s="19"/>
      <c r="R367" s="19"/>
      <c r="S367" s="19"/>
      <c r="T367" s="19"/>
      <c r="U367" s="19"/>
      <c r="V367" s="19"/>
      <c r="W367" s="20" t="s">
        <v>162</v>
      </c>
    </row>
    <row r="368" spans="1:23" s="1" customFormat="1" ht="30" hidden="1" x14ac:dyDescent="0.25">
      <c r="A368" s="14" t="s">
        <v>126</v>
      </c>
      <c r="B368" s="15">
        <v>2522221040</v>
      </c>
      <c r="C368" s="16" t="s">
        <v>23</v>
      </c>
      <c r="D368" s="16" t="s">
        <v>43</v>
      </c>
      <c r="E368" s="28" t="s">
        <v>388</v>
      </c>
      <c r="F368" s="28" t="s">
        <v>387</v>
      </c>
      <c r="G368" s="16" t="s">
        <v>44</v>
      </c>
      <c r="H368" s="17">
        <v>2430</v>
      </c>
      <c r="I368" s="15" t="s">
        <v>163</v>
      </c>
      <c r="J368" s="18">
        <f t="shared" si="1"/>
        <v>20000</v>
      </c>
      <c r="K368" s="18"/>
      <c r="L368" s="18"/>
      <c r="M368" s="19">
        <v>10000</v>
      </c>
      <c r="N368" s="19"/>
      <c r="O368" s="19"/>
      <c r="P368" s="19">
        <v>10000</v>
      </c>
      <c r="Q368" s="19"/>
      <c r="R368" s="19"/>
      <c r="S368" s="19"/>
      <c r="T368" s="19"/>
      <c r="U368" s="19"/>
      <c r="V368" s="19"/>
      <c r="W368" s="20" t="s">
        <v>164</v>
      </c>
    </row>
    <row r="369" spans="1:23" s="1" customFormat="1" ht="45" hidden="1" x14ac:dyDescent="0.25">
      <c r="A369" s="14" t="s">
        <v>126</v>
      </c>
      <c r="B369" s="15">
        <v>2522221040</v>
      </c>
      <c r="C369" s="16" t="s">
        <v>23</v>
      </c>
      <c r="D369" s="16" t="s">
        <v>43</v>
      </c>
      <c r="E369" s="28" t="s">
        <v>388</v>
      </c>
      <c r="F369" s="28" t="s">
        <v>387</v>
      </c>
      <c r="G369" s="16" t="s">
        <v>44</v>
      </c>
      <c r="H369" s="17">
        <v>2440</v>
      </c>
      <c r="I369" s="15" t="s">
        <v>165</v>
      </c>
      <c r="J369" s="18">
        <f t="shared" si="1"/>
        <v>15000</v>
      </c>
      <c r="K369" s="18"/>
      <c r="L369" s="18"/>
      <c r="M369" s="19">
        <v>15000</v>
      </c>
      <c r="N369" s="19"/>
      <c r="O369" s="19"/>
      <c r="P369" s="19"/>
      <c r="Q369" s="19"/>
      <c r="R369" s="19"/>
      <c r="S369" s="19"/>
      <c r="T369" s="19"/>
      <c r="U369" s="19"/>
      <c r="V369" s="19"/>
      <c r="W369" s="20" t="s">
        <v>166</v>
      </c>
    </row>
    <row r="370" spans="1:23" s="1" customFormat="1" ht="60" hidden="1" x14ac:dyDescent="0.25">
      <c r="A370" s="14" t="s">
        <v>126</v>
      </c>
      <c r="B370" s="15">
        <v>2522221040</v>
      </c>
      <c r="C370" s="16" t="s">
        <v>23</v>
      </c>
      <c r="D370" s="16" t="s">
        <v>43</v>
      </c>
      <c r="E370" s="28" t="s">
        <v>388</v>
      </c>
      <c r="F370" s="28" t="s">
        <v>387</v>
      </c>
      <c r="G370" s="16" t="s">
        <v>44</v>
      </c>
      <c r="H370" s="17">
        <v>2460</v>
      </c>
      <c r="I370" s="15" t="s">
        <v>100</v>
      </c>
      <c r="J370" s="18">
        <f t="shared" si="1"/>
        <v>60000</v>
      </c>
      <c r="K370" s="18"/>
      <c r="L370" s="18"/>
      <c r="M370" s="19">
        <v>30000</v>
      </c>
      <c r="N370" s="19"/>
      <c r="O370" s="19"/>
      <c r="P370" s="19">
        <v>30000</v>
      </c>
      <c r="Q370" s="19"/>
      <c r="R370" s="19"/>
      <c r="S370" s="19"/>
      <c r="T370" s="19"/>
      <c r="U370" s="19"/>
      <c r="V370" s="19"/>
      <c r="W370" s="20" t="s">
        <v>167</v>
      </c>
    </row>
    <row r="371" spans="1:23" s="1" customFormat="1" ht="45" hidden="1" x14ac:dyDescent="0.25">
      <c r="A371" s="14" t="s">
        <v>126</v>
      </c>
      <c r="B371" s="15">
        <v>2522221040</v>
      </c>
      <c r="C371" s="16" t="s">
        <v>23</v>
      </c>
      <c r="D371" s="16" t="s">
        <v>43</v>
      </c>
      <c r="E371" s="28" t="s">
        <v>388</v>
      </c>
      <c r="F371" s="28" t="s">
        <v>387</v>
      </c>
      <c r="G371" s="16" t="s">
        <v>44</v>
      </c>
      <c r="H371" s="17">
        <v>2470</v>
      </c>
      <c r="I371" s="15" t="s">
        <v>168</v>
      </c>
      <c r="J371" s="18">
        <f t="shared" si="1"/>
        <v>40000</v>
      </c>
      <c r="K371" s="18"/>
      <c r="L371" s="18"/>
      <c r="M371" s="19">
        <v>20000</v>
      </c>
      <c r="N371" s="19"/>
      <c r="O371" s="19"/>
      <c r="P371" s="19">
        <v>20000</v>
      </c>
      <c r="Q371" s="19"/>
      <c r="R371" s="19"/>
      <c r="S371" s="19"/>
      <c r="T371" s="19"/>
      <c r="U371" s="19"/>
      <c r="V371" s="19"/>
      <c r="W371" s="20" t="s">
        <v>169</v>
      </c>
    </row>
    <row r="372" spans="1:23" s="1" customFormat="1" ht="30" hidden="1" x14ac:dyDescent="0.25">
      <c r="A372" s="14" t="s">
        <v>126</v>
      </c>
      <c r="B372" s="15">
        <v>2522221040</v>
      </c>
      <c r="C372" s="16" t="s">
        <v>23</v>
      </c>
      <c r="D372" s="16" t="s">
        <v>43</v>
      </c>
      <c r="E372" s="28" t="s">
        <v>388</v>
      </c>
      <c r="F372" s="28" t="s">
        <v>387</v>
      </c>
      <c r="G372" s="16" t="s">
        <v>44</v>
      </c>
      <c r="H372" s="17">
        <v>2480</v>
      </c>
      <c r="I372" s="15" t="s">
        <v>170</v>
      </c>
      <c r="J372" s="18">
        <f t="shared" si="1"/>
        <v>20000</v>
      </c>
      <c r="K372" s="18"/>
      <c r="L372" s="18"/>
      <c r="M372" s="19">
        <v>20000</v>
      </c>
      <c r="N372" s="19"/>
      <c r="O372" s="19"/>
      <c r="P372" s="19"/>
      <c r="Q372" s="19"/>
      <c r="R372" s="19"/>
      <c r="S372" s="19"/>
      <c r="T372" s="19"/>
      <c r="U372" s="19"/>
      <c r="V372" s="19"/>
      <c r="W372" s="20" t="s">
        <v>171</v>
      </c>
    </row>
    <row r="373" spans="1:23" s="1" customFormat="1" ht="120" hidden="1" x14ac:dyDescent="0.25">
      <c r="A373" s="14" t="s">
        <v>126</v>
      </c>
      <c r="B373" s="15">
        <v>2522221040</v>
      </c>
      <c r="C373" s="16" t="s">
        <v>23</v>
      </c>
      <c r="D373" s="16" t="s">
        <v>43</v>
      </c>
      <c r="E373" s="28" t="s">
        <v>388</v>
      </c>
      <c r="F373" s="28" t="s">
        <v>387</v>
      </c>
      <c r="G373" s="16" t="s">
        <v>44</v>
      </c>
      <c r="H373" s="17">
        <v>2490</v>
      </c>
      <c r="I373" s="15" t="s">
        <v>172</v>
      </c>
      <c r="J373" s="18">
        <f t="shared" si="1"/>
        <v>20000</v>
      </c>
      <c r="K373" s="18"/>
      <c r="L373" s="18"/>
      <c r="M373" s="19">
        <v>20000</v>
      </c>
      <c r="N373" s="19"/>
      <c r="O373" s="19"/>
      <c r="P373" s="19"/>
      <c r="Q373" s="19"/>
      <c r="R373" s="19"/>
      <c r="S373" s="19"/>
      <c r="T373" s="19"/>
      <c r="U373" s="19"/>
      <c r="V373" s="19"/>
      <c r="W373" s="20" t="s">
        <v>173</v>
      </c>
    </row>
    <row r="374" spans="1:23" s="1" customFormat="1" ht="45" hidden="1" x14ac:dyDescent="0.25">
      <c r="A374" s="14" t="s">
        <v>126</v>
      </c>
      <c r="B374" s="15">
        <v>2522221040</v>
      </c>
      <c r="C374" s="16" t="s">
        <v>23</v>
      </c>
      <c r="D374" s="16" t="s">
        <v>43</v>
      </c>
      <c r="E374" s="28" t="s">
        <v>388</v>
      </c>
      <c r="F374" s="28" t="s">
        <v>387</v>
      </c>
      <c r="G374" s="16" t="s">
        <v>44</v>
      </c>
      <c r="H374" s="17">
        <v>2520</v>
      </c>
      <c r="I374" s="15" t="s">
        <v>174</v>
      </c>
      <c r="J374" s="18">
        <f t="shared" si="1"/>
        <v>10000</v>
      </c>
      <c r="K374" s="18"/>
      <c r="L374" s="18"/>
      <c r="M374" s="19">
        <v>10000</v>
      </c>
      <c r="N374" s="19"/>
      <c r="O374" s="19"/>
      <c r="P374" s="19"/>
      <c r="Q374" s="19"/>
      <c r="R374" s="19"/>
      <c r="S374" s="19"/>
      <c r="T374" s="19"/>
      <c r="U374" s="19"/>
      <c r="V374" s="19"/>
      <c r="W374" s="20" t="s">
        <v>175</v>
      </c>
    </row>
    <row r="375" spans="1:23" s="1" customFormat="1" ht="60" hidden="1" x14ac:dyDescent="0.25">
      <c r="A375" s="14" t="s">
        <v>126</v>
      </c>
      <c r="B375" s="15">
        <v>2522221040</v>
      </c>
      <c r="C375" s="16" t="s">
        <v>23</v>
      </c>
      <c r="D375" s="16" t="s">
        <v>43</v>
      </c>
      <c r="E375" s="28" t="s">
        <v>388</v>
      </c>
      <c r="F375" s="28" t="s">
        <v>387</v>
      </c>
      <c r="G375" s="16" t="s">
        <v>44</v>
      </c>
      <c r="H375" s="17">
        <v>2560</v>
      </c>
      <c r="I375" s="15" t="s">
        <v>176</v>
      </c>
      <c r="J375" s="18">
        <f t="shared" si="1"/>
        <v>20000</v>
      </c>
      <c r="K375" s="18"/>
      <c r="L375" s="18"/>
      <c r="M375" s="19"/>
      <c r="N375" s="19">
        <v>20000</v>
      </c>
      <c r="O375" s="19"/>
      <c r="P375" s="19"/>
      <c r="Q375" s="19"/>
      <c r="R375" s="19"/>
      <c r="S375" s="19"/>
      <c r="T375" s="19"/>
      <c r="U375" s="19"/>
      <c r="V375" s="19"/>
      <c r="W375" s="20" t="s">
        <v>177</v>
      </c>
    </row>
    <row r="376" spans="1:23" s="1" customFormat="1" ht="45" hidden="1" x14ac:dyDescent="0.25">
      <c r="A376" s="14" t="s">
        <v>126</v>
      </c>
      <c r="B376" s="15">
        <v>2522221040</v>
      </c>
      <c r="C376" s="16" t="s">
        <v>23</v>
      </c>
      <c r="D376" s="16" t="s">
        <v>43</v>
      </c>
      <c r="E376" s="28" t="s">
        <v>388</v>
      </c>
      <c r="F376" s="28" t="s">
        <v>387</v>
      </c>
      <c r="G376" s="16" t="s">
        <v>44</v>
      </c>
      <c r="H376" s="17">
        <v>2610</v>
      </c>
      <c r="I376" s="15" t="s">
        <v>129</v>
      </c>
      <c r="J376" s="18">
        <f t="shared" si="1"/>
        <v>12000</v>
      </c>
      <c r="K376" s="18"/>
      <c r="L376" s="18"/>
      <c r="M376" s="19">
        <v>3000</v>
      </c>
      <c r="N376" s="19">
        <v>3000</v>
      </c>
      <c r="O376" s="19">
        <v>3000</v>
      </c>
      <c r="P376" s="19">
        <v>3000</v>
      </c>
      <c r="Q376" s="19"/>
      <c r="R376" s="19"/>
      <c r="S376" s="19"/>
      <c r="T376" s="19"/>
      <c r="U376" s="19"/>
      <c r="V376" s="19"/>
      <c r="W376" s="20" t="s">
        <v>130</v>
      </c>
    </row>
    <row r="377" spans="1:23" s="1" customFormat="1" ht="60" hidden="1" x14ac:dyDescent="0.25">
      <c r="A377" s="14" t="s">
        <v>126</v>
      </c>
      <c r="B377" s="15">
        <v>2522221040</v>
      </c>
      <c r="C377" s="16" t="s">
        <v>23</v>
      </c>
      <c r="D377" s="16" t="s">
        <v>43</v>
      </c>
      <c r="E377" s="28" t="s">
        <v>388</v>
      </c>
      <c r="F377" s="28" t="s">
        <v>387</v>
      </c>
      <c r="G377" s="16" t="s">
        <v>44</v>
      </c>
      <c r="H377" s="17">
        <v>2720</v>
      </c>
      <c r="I377" s="15" t="s">
        <v>147</v>
      </c>
      <c r="J377" s="18">
        <f t="shared" si="1"/>
        <v>20000</v>
      </c>
      <c r="K377" s="18"/>
      <c r="L377" s="18"/>
      <c r="M377" s="19">
        <v>15000</v>
      </c>
      <c r="N377" s="19"/>
      <c r="O377" s="19"/>
      <c r="P377" s="19">
        <v>5000</v>
      </c>
      <c r="Q377" s="19"/>
      <c r="R377" s="19"/>
      <c r="S377" s="19"/>
      <c r="T377" s="19"/>
      <c r="U377" s="19"/>
      <c r="V377" s="19"/>
      <c r="W377" s="20" t="s">
        <v>178</v>
      </c>
    </row>
    <row r="378" spans="1:23" s="1" customFormat="1" ht="60" hidden="1" x14ac:dyDescent="0.25">
      <c r="A378" s="14" t="s">
        <v>126</v>
      </c>
      <c r="B378" s="15">
        <v>2522221040</v>
      </c>
      <c r="C378" s="16" t="s">
        <v>23</v>
      </c>
      <c r="D378" s="16" t="s">
        <v>43</v>
      </c>
      <c r="E378" s="28" t="s">
        <v>388</v>
      </c>
      <c r="F378" s="28" t="s">
        <v>387</v>
      </c>
      <c r="G378" s="16" t="s">
        <v>44</v>
      </c>
      <c r="H378" s="17">
        <v>2910</v>
      </c>
      <c r="I378" s="15" t="s">
        <v>105</v>
      </c>
      <c r="J378" s="18">
        <f t="shared" si="1"/>
        <v>35000</v>
      </c>
      <c r="K378" s="18"/>
      <c r="L378" s="18"/>
      <c r="M378" s="19">
        <v>20000</v>
      </c>
      <c r="N378" s="19"/>
      <c r="O378" s="19"/>
      <c r="P378" s="19">
        <v>15000</v>
      </c>
      <c r="Q378" s="19"/>
      <c r="R378" s="19"/>
      <c r="S378" s="19"/>
      <c r="T378" s="19"/>
      <c r="U378" s="19"/>
      <c r="V378" s="19"/>
      <c r="W378" s="20" t="s">
        <v>179</v>
      </c>
    </row>
    <row r="379" spans="1:23" s="1" customFormat="1" ht="60" hidden="1" x14ac:dyDescent="0.25">
      <c r="A379" s="14" t="s">
        <v>126</v>
      </c>
      <c r="B379" s="15">
        <v>2522221040</v>
      </c>
      <c r="C379" s="16" t="s">
        <v>23</v>
      </c>
      <c r="D379" s="16" t="s">
        <v>43</v>
      </c>
      <c r="E379" s="28" t="s">
        <v>388</v>
      </c>
      <c r="F379" s="28" t="s">
        <v>387</v>
      </c>
      <c r="G379" s="16" t="s">
        <v>44</v>
      </c>
      <c r="H379" s="17">
        <v>2920</v>
      </c>
      <c r="I379" s="15" t="s">
        <v>180</v>
      </c>
      <c r="J379" s="18">
        <f t="shared" si="1"/>
        <v>20000</v>
      </c>
      <c r="K379" s="18"/>
      <c r="L379" s="18"/>
      <c r="M379" s="19">
        <v>10000</v>
      </c>
      <c r="N379" s="19"/>
      <c r="O379" s="19"/>
      <c r="P379" s="19">
        <v>10000</v>
      </c>
      <c r="Q379" s="19"/>
      <c r="R379" s="19"/>
      <c r="S379" s="19"/>
      <c r="T379" s="19"/>
      <c r="U379" s="19"/>
      <c r="V379" s="19"/>
      <c r="W379" s="20" t="s">
        <v>181</v>
      </c>
    </row>
    <row r="380" spans="1:23" s="1" customFormat="1" ht="75" hidden="1" x14ac:dyDescent="0.25">
      <c r="A380" s="14" t="s">
        <v>126</v>
      </c>
      <c r="B380" s="15">
        <v>2522221040</v>
      </c>
      <c r="C380" s="16" t="s">
        <v>23</v>
      </c>
      <c r="D380" s="16" t="s">
        <v>43</v>
      </c>
      <c r="E380" s="28" t="s">
        <v>388</v>
      </c>
      <c r="F380" s="28" t="s">
        <v>387</v>
      </c>
      <c r="G380" s="16" t="s">
        <v>44</v>
      </c>
      <c r="H380" s="17">
        <v>2980</v>
      </c>
      <c r="I380" s="15" t="s">
        <v>131</v>
      </c>
      <c r="J380" s="18">
        <f t="shared" si="1"/>
        <v>10000</v>
      </c>
      <c r="K380" s="18"/>
      <c r="L380" s="18"/>
      <c r="M380" s="19"/>
      <c r="N380" s="19"/>
      <c r="O380" s="19"/>
      <c r="P380" s="19">
        <v>10000</v>
      </c>
      <c r="Q380" s="19"/>
      <c r="R380" s="19"/>
      <c r="S380" s="19"/>
      <c r="T380" s="19"/>
      <c r="U380" s="19"/>
      <c r="V380" s="19"/>
      <c r="W380" s="20" t="s">
        <v>132</v>
      </c>
    </row>
    <row r="381" spans="1:23" s="1" customFormat="1" ht="60" hidden="1" x14ac:dyDescent="0.25">
      <c r="A381" s="14" t="s">
        <v>126</v>
      </c>
      <c r="B381" s="15">
        <v>2522221040</v>
      </c>
      <c r="C381" s="16" t="s">
        <v>23</v>
      </c>
      <c r="D381" s="16" t="s">
        <v>43</v>
      </c>
      <c r="E381" s="28" t="s">
        <v>388</v>
      </c>
      <c r="F381" s="28" t="s">
        <v>387</v>
      </c>
      <c r="G381" s="16" t="s">
        <v>44</v>
      </c>
      <c r="H381" s="17">
        <v>3260</v>
      </c>
      <c r="I381" s="15" t="s">
        <v>135</v>
      </c>
      <c r="J381" s="18">
        <f t="shared" si="1"/>
        <v>80000</v>
      </c>
      <c r="K381" s="18"/>
      <c r="L381" s="18"/>
      <c r="M381" s="19">
        <v>80000</v>
      </c>
      <c r="N381" s="19"/>
      <c r="O381" s="19"/>
      <c r="P381" s="19"/>
      <c r="Q381" s="19"/>
      <c r="R381" s="19"/>
      <c r="S381" s="19"/>
      <c r="T381" s="19"/>
      <c r="U381" s="19"/>
      <c r="V381" s="19"/>
      <c r="W381" s="20" t="s">
        <v>182</v>
      </c>
    </row>
    <row r="382" spans="1:23" s="1" customFormat="1" ht="90" hidden="1" x14ac:dyDescent="0.25">
      <c r="A382" s="14" t="s">
        <v>126</v>
      </c>
      <c r="B382" s="15">
        <v>2522221040</v>
      </c>
      <c r="C382" s="16" t="s">
        <v>23</v>
      </c>
      <c r="D382" s="16" t="s">
        <v>43</v>
      </c>
      <c r="E382" s="28" t="s">
        <v>388</v>
      </c>
      <c r="F382" s="28" t="s">
        <v>387</v>
      </c>
      <c r="G382" s="16" t="s">
        <v>44</v>
      </c>
      <c r="H382" s="17">
        <v>3570</v>
      </c>
      <c r="I382" s="15" t="s">
        <v>133</v>
      </c>
      <c r="J382" s="18">
        <f t="shared" si="1"/>
        <v>45000</v>
      </c>
      <c r="K382" s="18"/>
      <c r="L382" s="18"/>
      <c r="M382" s="19"/>
      <c r="N382" s="19"/>
      <c r="O382" s="19"/>
      <c r="P382" s="19">
        <v>45000</v>
      </c>
      <c r="Q382" s="19"/>
      <c r="R382" s="19"/>
      <c r="S382" s="19"/>
      <c r="T382" s="19"/>
      <c r="U382" s="19"/>
      <c r="V382" s="19"/>
      <c r="W382" s="20" t="s">
        <v>183</v>
      </c>
    </row>
    <row r="383" spans="1:23" s="1" customFormat="1" ht="90" hidden="1" x14ac:dyDescent="0.25">
      <c r="A383" s="14" t="s">
        <v>126</v>
      </c>
      <c r="B383" s="15">
        <v>2522221040</v>
      </c>
      <c r="C383" s="16" t="s">
        <v>23</v>
      </c>
      <c r="D383" s="16" t="s">
        <v>43</v>
      </c>
      <c r="E383" s="28" t="s">
        <v>388</v>
      </c>
      <c r="F383" s="28" t="s">
        <v>387</v>
      </c>
      <c r="G383" s="16" t="s">
        <v>44</v>
      </c>
      <c r="H383" s="17">
        <v>3570</v>
      </c>
      <c r="I383" s="15" t="s">
        <v>133</v>
      </c>
      <c r="J383" s="18">
        <f t="shared" si="1"/>
        <v>10000</v>
      </c>
      <c r="K383" s="18"/>
      <c r="L383" s="18"/>
      <c r="M383" s="19"/>
      <c r="N383" s="19"/>
      <c r="O383" s="19">
        <v>10000</v>
      </c>
      <c r="P383" s="19"/>
      <c r="Q383" s="19"/>
      <c r="R383" s="19"/>
      <c r="S383" s="19"/>
      <c r="T383" s="19"/>
      <c r="U383" s="19"/>
      <c r="V383" s="19"/>
      <c r="W383" s="20" t="s">
        <v>184</v>
      </c>
    </row>
    <row r="384" spans="1:23" s="1" customFormat="1" ht="90" hidden="1" x14ac:dyDescent="0.25">
      <c r="A384" s="14" t="s">
        <v>126</v>
      </c>
      <c r="B384" s="15">
        <v>1422730001</v>
      </c>
      <c r="C384" s="16" t="s">
        <v>26</v>
      </c>
      <c r="D384" s="16" t="s">
        <v>42</v>
      </c>
      <c r="E384" s="28" t="s">
        <v>388</v>
      </c>
      <c r="F384" s="28" t="s">
        <v>387</v>
      </c>
      <c r="G384" s="16" t="s">
        <v>127</v>
      </c>
      <c r="H384" s="17">
        <v>3320</v>
      </c>
      <c r="I384" s="15" t="s">
        <v>140</v>
      </c>
      <c r="J384" s="18">
        <f t="shared" si="1"/>
        <v>22500</v>
      </c>
      <c r="K384" s="18"/>
      <c r="L384" s="18"/>
      <c r="M384" s="19"/>
      <c r="N384" s="19"/>
      <c r="O384" s="19"/>
      <c r="P384" s="19"/>
      <c r="Q384" s="19"/>
      <c r="R384" s="19"/>
      <c r="S384" s="19"/>
      <c r="T384" s="19"/>
      <c r="U384" s="19">
        <v>22500</v>
      </c>
      <c r="V384" s="19"/>
      <c r="W384" s="20" t="s">
        <v>141</v>
      </c>
    </row>
    <row r="385" spans="1:23" s="1" customFormat="1" ht="90" hidden="1" x14ac:dyDescent="0.25">
      <c r="A385" s="14" t="s">
        <v>126</v>
      </c>
      <c r="B385" s="15">
        <v>1422730001</v>
      </c>
      <c r="C385" s="16" t="s">
        <v>26</v>
      </c>
      <c r="D385" s="16" t="s">
        <v>42</v>
      </c>
      <c r="E385" s="28" t="s">
        <v>388</v>
      </c>
      <c r="F385" s="28" t="s">
        <v>387</v>
      </c>
      <c r="G385" s="16" t="s">
        <v>127</v>
      </c>
      <c r="H385" s="17">
        <v>3320</v>
      </c>
      <c r="I385" s="15" t="s">
        <v>140</v>
      </c>
      <c r="J385" s="18">
        <f t="shared" si="1"/>
        <v>17500</v>
      </c>
      <c r="K385" s="18"/>
      <c r="L385" s="18"/>
      <c r="M385" s="19"/>
      <c r="N385" s="19"/>
      <c r="O385" s="19"/>
      <c r="P385" s="19"/>
      <c r="Q385" s="19"/>
      <c r="R385" s="19"/>
      <c r="S385" s="19"/>
      <c r="T385" s="19"/>
      <c r="U385" s="19">
        <v>17500</v>
      </c>
      <c r="V385" s="19"/>
      <c r="W385" s="20" t="s">
        <v>142</v>
      </c>
    </row>
    <row r="386" spans="1:23" s="1" customFormat="1" ht="45" hidden="1" x14ac:dyDescent="0.25">
      <c r="A386" s="14" t="s">
        <v>126</v>
      </c>
      <c r="B386" s="15">
        <v>1422730001</v>
      </c>
      <c r="C386" s="16" t="s">
        <v>26</v>
      </c>
      <c r="D386" s="16" t="s">
        <v>42</v>
      </c>
      <c r="E386" s="28" t="s">
        <v>388</v>
      </c>
      <c r="F386" s="28" t="s">
        <v>387</v>
      </c>
      <c r="G386" s="16" t="s">
        <v>127</v>
      </c>
      <c r="H386" s="17">
        <v>3580</v>
      </c>
      <c r="I386" s="15" t="s">
        <v>143</v>
      </c>
      <c r="J386" s="18">
        <f t="shared" si="1"/>
        <v>17500</v>
      </c>
      <c r="K386" s="18"/>
      <c r="L386" s="18"/>
      <c r="M386" s="19"/>
      <c r="N386" s="19"/>
      <c r="O386" s="19"/>
      <c r="P386" s="19"/>
      <c r="Q386" s="19"/>
      <c r="R386" s="19"/>
      <c r="S386" s="19"/>
      <c r="T386" s="19"/>
      <c r="U386" s="19">
        <v>17500</v>
      </c>
      <c r="V386" s="19"/>
      <c r="W386" s="20" t="s">
        <v>144</v>
      </c>
    </row>
    <row r="387" spans="1:23" s="1" customFormat="1" ht="120" hidden="1" x14ac:dyDescent="0.25">
      <c r="A387" s="14" t="s">
        <v>126</v>
      </c>
      <c r="B387" s="15">
        <v>1422730001</v>
      </c>
      <c r="C387" s="16" t="s">
        <v>26</v>
      </c>
      <c r="D387" s="16" t="s">
        <v>42</v>
      </c>
      <c r="E387" s="28" t="s">
        <v>388</v>
      </c>
      <c r="F387" s="28" t="s">
        <v>387</v>
      </c>
      <c r="G387" s="16" t="s">
        <v>127</v>
      </c>
      <c r="H387" s="17">
        <v>3520</v>
      </c>
      <c r="I387" s="15" t="s">
        <v>185</v>
      </c>
      <c r="J387" s="18">
        <f t="shared" si="1"/>
        <v>50000</v>
      </c>
      <c r="K387" s="18"/>
      <c r="L387" s="18"/>
      <c r="M387" s="19"/>
      <c r="N387" s="19"/>
      <c r="O387" s="19"/>
      <c r="P387" s="19"/>
      <c r="Q387" s="19"/>
      <c r="R387" s="19"/>
      <c r="S387" s="19"/>
      <c r="T387" s="19">
        <v>50000</v>
      </c>
      <c r="U387" s="19"/>
      <c r="V387" s="19"/>
      <c r="W387" s="20" t="s">
        <v>186</v>
      </c>
    </row>
    <row r="388" spans="1:23" s="1" customFormat="1" ht="60" hidden="1" x14ac:dyDescent="0.25">
      <c r="A388" s="14" t="s">
        <v>126</v>
      </c>
      <c r="B388" s="15">
        <v>1422730001</v>
      </c>
      <c r="C388" s="16" t="s">
        <v>26</v>
      </c>
      <c r="D388" s="16" t="s">
        <v>42</v>
      </c>
      <c r="E388" s="28" t="s">
        <v>388</v>
      </c>
      <c r="F388" s="28" t="s">
        <v>387</v>
      </c>
      <c r="G388" s="16" t="s">
        <v>127</v>
      </c>
      <c r="H388" s="17">
        <v>2720</v>
      </c>
      <c r="I388" s="15" t="s">
        <v>147</v>
      </c>
      <c r="J388" s="18">
        <f t="shared" si="1"/>
        <v>5000</v>
      </c>
      <c r="K388" s="18"/>
      <c r="L388" s="18"/>
      <c r="M388" s="19"/>
      <c r="N388" s="19"/>
      <c r="O388" s="19"/>
      <c r="P388" s="19"/>
      <c r="Q388" s="19"/>
      <c r="R388" s="19"/>
      <c r="S388" s="19">
        <v>5000</v>
      </c>
      <c r="T388" s="19"/>
      <c r="U388" s="19"/>
      <c r="V388" s="19"/>
      <c r="W388" s="20" t="s">
        <v>148</v>
      </c>
    </row>
    <row r="389" spans="1:23" s="1" customFormat="1" ht="45" hidden="1" x14ac:dyDescent="0.25">
      <c r="A389" s="14" t="s">
        <v>126</v>
      </c>
      <c r="B389" s="15">
        <v>1422730001</v>
      </c>
      <c r="C389" s="16" t="s">
        <v>26</v>
      </c>
      <c r="D389" s="16" t="s">
        <v>42</v>
      </c>
      <c r="E389" s="28" t="s">
        <v>388</v>
      </c>
      <c r="F389" s="28" t="s">
        <v>387</v>
      </c>
      <c r="G389" s="16" t="s">
        <v>127</v>
      </c>
      <c r="H389" s="17">
        <v>2530</v>
      </c>
      <c r="I389" s="15" t="s">
        <v>149</v>
      </c>
      <c r="J389" s="18">
        <f t="shared" si="1"/>
        <v>10000</v>
      </c>
      <c r="K389" s="18"/>
      <c r="L389" s="18"/>
      <c r="M389" s="19"/>
      <c r="N389" s="19"/>
      <c r="O389" s="19"/>
      <c r="P389" s="19"/>
      <c r="Q389" s="19">
        <v>10000</v>
      </c>
      <c r="R389" s="19"/>
      <c r="S389" s="19"/>
      <c r="T389" s="19"/>
      <c r="U389" s="19"/>
      <c r="V389" s="19"/>
      <c r="W389" s="20" t="s">
        <v>150</v>
      </c>
    </row>
    <row r="390" spans="1:23" s="1" customFormat="1" ht="60" hidden="1" x14ac:dyDescent="0.25">
      <c r="A390" s="14" t="s">
        <v>126</v>
      </c>
      <c r="B390" s="15">
        <v>1422730001</v>
      </c>
      <c r="C390" s="16" t="s">
        <v>26</v>
      </c>
      <c r="D390" s="16" t="s">
        <v>42</v>
      </c>
      <c r="E390" s="28" t="s">
        <v>388</v>
      </c>
      <c r="F390" s="28" t="s">
        <v>387</v>
      </c>
      <c r="G390" s="16" t="s">
        <v>127</v>
      </c>
      <c r="H390" s="17">
        <v>2540</v>
      </c>
      <c r="I390" s="15" t="s">
        <v>151</v>
      </c>
      <c r="J390" s="18">
        <f t="shared" si="1"/>
        <v>5000</v>
      </c>
      <c r="K390" s="18"/>
      <c r="L390" s="18"/>
      <c r="M390" s="19"/>
      <c r="N390" s="19"/>
      <c r="O390" s="19"/>
      <c r="P390" s="19"/>
      <c r="Q390" s="19"/>
      <c r="R390" s="19"/>
      <c r="S390" s="19">
        <v>5000</v>
      </c>
      <c r="T390" s="19"/>
      <c r="U390" s="19"/>
      <c r="V390" s="19"/>
      <c r="W390" s="20" t="s">
        <v>152</v>
      </c>
    </row>
    <row r="391" spans="1:23" s="1" customFormat="1" ht="45" hidden="1" x14ac:dyDescent="0.25">
      <c r="A391" s="14" t="s">
        <v>126</v>
      </c>
      <c r="B391" s="15">
        <v>1422730001</v>
      </c>
      <c r="C391" s="16" t="s">
        <v>23</v>
      </c>
      <c r="D391" s="16" t="s">
        <v>43</v>
      </c>
      <c r="E391" s="28" t="s">
        <v>388</v>
      </c>
      <c r="F391" s="28" t="s">
        <v>387</v>
      </c>
      <c r="G391" s="16" t="s">
        <v>44</v>
      </c>
      <c r="H391" s="17">
        <v>2410</v>
      </c>
      <c r="I391" s="15" t="s">
        <v>157</v>
      </c>
      <c r="J391" s="18">
        <f t="shared" si="1"/>
        <v>20000</v>
      </c>
      <c r="K391" s="18"/>
      <c r="L391" s="18"/>
      <c r="M391" s="19"/>
      <c r="N391" s="19"/>
      <c r="O391" s="19"/>
      <c r="P391" s="19"/>
      <c r="Q391" s="19">
        <v>10000</v>
      </c>
      <c r="R391" s="19"/>
      <c r="S391" s="19"/>
      <c r="T391" s="19">
        <v>10000</v>
      </c>
      <c r="U391" s="19"/>
      <c r="V391" s="19"/>
      <c r="W391" s="20" t="s">
        <v>158</v>
      </c>
    </row>
    <row r="392" spans="1:23" s="1" customFormat="1" ht="30" hidden="1" x14ac:dyDescent="0.25">
      <c r="A392" s="14" t="s">
        <v>126</v>
      </c>
      <c r="B392" s="15">
        <v>1422730001</v>
      </c>
      <c r="C392" s="16" t="s">
        <v>23</v>
      </c>
      <c r="D392" s="16" t="s">
        <v>43</v>
      </c>
      <c r="E392" s="28" t="s">
        <v>388</v>
      </c>
      <c r="F392" s="28" t="s">
        <v>387</v>
      </c>
      <c r="G392" s="16" t="s">
        <v>44</v>
      </c>
      <c r="H392" s="17">
        <v>2450</v>
      </c>
      <c r="I392" s="15" t="s">
        <v>159</v>
      </c>
      <c r="J392" s="18">
        <f t="shared" si="1"/>
        <v>10000</v>
      </c>
      <c r="K392" s="18"/>
      <c r="L392" s="18"/>
      <c r="M392" s="19"/>
      <c r="N392" s="19"/>
      <c r="O392" s="19"/>
      <c r="P392" s="19"/>
      <c r="Q392" s="19">
        <v>6000</v>
      </c>
      <c r="R392" s="19"/>
      <c r="S392" s="19">
        <v>4000</v>
      </c>
      <c r="T392" s="19"/>
      <c r="U392" s="19"/>
      <c r="V392" s="19"/>
      <c r="W392" s="20" t="s">
        <v>160</v>
      </c>
    </row>
    <row r="393" spans="1:23" s="1" customFormat="1" ht="45" hidden="1" x14ac:dyDescent="0.25">
      <c r="A393" s="14" t="s">
        <v>126</v>
      </c>
      <c r="B393" s="15">
        <v>1422730001</v>
      </c>
      <c r="C393" s="16" t="s">
        <v>23</v>
      </c>
      <c r="D393" s="16" t="s">
        <v>43</v>
      </c>
      <c r="E393" s="28" t="s">
        <v>388</v>
      </c>
      <c r="F393" s="28" t="s">
        <v>387</v>
      </c>
      <c r="G393" s="16" t="s">
        <v>44</v>
      </c>
      <c r="H393" s="17">
        <v>2420</v>
      </c>
      <c r="I393" s="15" t="s">
        <v>161</v>
      </c>
      <c r="J393" s="18">
        <f t="shared" si="1"/>
        <v>10000</v>
      </c>
      <c r="K393" s="18"/>
      <c r="L393" s="18"/>
      <c r="M393" s="19"/>
      <c r="N393" s="19"/>
      <c r="O393" s="19"/>
      <c r="P393" s="19"/>
      <c r="Q393" s="19"/>
      <c r="R393" s="19"/>
      <c r="S393" s="19">
        <v>10000</v>
      </c>
      <c r="T393" s="19"/>
      <c r="U393" s="19"/>
      <c r="V393" s="19"/>
      <c r="W393" s="20" t="s">
        <v>162</v>
      </c>
    </row>
    <row r="394" spans="1:23" s="1" customFormat="1" ht="30" hidden="1" x14ac:dyDescent="0.25">
      <c r="A394" s="14" t="s">
        <v>126</v>
      </c>
      <c r="B394" s="15">
        <v>1422730001</v>
      </c>
      <c r="C394" s="16" t="s">
        <v>23</v>
      </c>
      <c r="D394" s="16" t="s">
        <v>43</v>
      </c>
      <c r="E394" s="28" t="s">
        <v>388</v>
      </c>
      <c r="F394" s="28" t="s">
        <v>387</v>
      </c>
      <c r="G394" s="16" t="s">
        <v>44</v>
      </c>
      <c r="H394" s="17">
        <v>2430</v>
      </c>
      <c r="I394" s="15" t="s">
        <v>163</v>
      </c>
      <c r="J394" s="18">
        <f t="shared" si="1"/>
        <v>10000</v>
      </c>
      <c r="K394" s="18"/>
      <c r="L394" s="18"/>
      <c r="M394" s="19"/>
      <c r="N394" s="19"/>
      <c r="O394" s="19"/>
      <c r="P394" s="19"/>
      <c r="Q394" s="19"/>
      <c r="R394" s="19"/>
      <c r="S394" s="19">
        <v>10000</v>
      </c>
      <c r="T394" s="19"/>
      <c r="U394" s="19"/>
      <c r="V394" s="19"/>
      <c r="W394" s="20" t="s">
        <v>164</v>
      </c>
    </row>
    <row r="395" spans="1:23" s="1" customFormat="1" ht="45" hidden="1" x14ac:dyDescent="0.25">
      <c r="A395" s="14" t="s">
        <v>126</v>
      </c>
      <c r="B395" s="15">
        <v>1422730001</v>
      </c>
      <c r="C395" s="16" t="s">
        <v>23</v>
      </c>
      <c r="D395" s="16" t="s">
        <v>43</v>
      </c>
      <c r="E395" s="28" t="s">
        <v>388</v>
      </c>
      <c r="F395" s="28" t="s">
        <v>387</v>
      </c>
      <c r="G395" s="16" t="s">
        <v>44</v>
      </c>
      <c r="H395" s="17">
        <v>2440</v>
      </c>
      <c r="I395" s="15" t="s">
        <v>165</v>
      </c>
      <c r="J395" s="18">
        <f t="shared" si="1"/>
        <v>10000</v>
      </c>
      <c r="K395" s="18"/>
      <c r="L395" s="18"/>
      <c r="M395" s="19"/>
      <c r="N395" s="19"/>
      <c r="O395" s="19"/>
      <c r="P395" s="19"/>
      <c r="Q395" s="19"/>
      <c r="R395" s="19">
        <v>10000</v>
      </c>
      <c r="S395" s="19"/>
      <c r="T395" s="19"/>
      <c r="U395" s="19"/>
      <c r="V395" s="19"/>
      <c r="W395" s="20" t="s">
        <v>166</v>
      </c>
    </row>
    <row r="396" spans="1:23" s="1" customFormat="1" ht="60" hidden="1" x14ac:dyDescent="0.25">
      <c r="A396" s="14" t="s">
        <v>126</v>
      </c>
      <c r="B396" s="15">
        <v>1422730001</v>
      </c>
      <c r="C396" s="16" t="s">
        <v>23</v>
      </c>
      <c r="D396" s="16" t="s">
        <v>43</v>
      </c>
      <c r="E396" s="28" t="s">
        <v>388</v>
      </c>
      <c r="F396" s="28" t="s">
        <v>387</v>
      </c>
      <c r="G396" s="16" t="s">
        <v>44</v>
      </c>
      <c r="H396" s="17">
        <v>2460</v>
      </c>
      <c r="I396" s="15" t="s">
        <v>100</v>
      </c>
      <c r="J396" s="18">
        <f t="shared" si="1"/>
        <v>20000</v>
      </c>
      <c r="K396" s="18"/>
      <c r="L396" s="18"/>
      <c r="M396" s="19"/>
      <c r="N396" s="19"/>
      <c r="O396" s="19"/>
      <c r="P396" s="19"/>
      <c r="Q396" s="19"/>
      <c r="R396" s="19"/>
      <c r="S396" s="19">
        <v>20000</v>
      </c>
      <c r="T396" s="19"/>
      <c r="U396" s="19"/>
      <c r="V396" s="19"/>
      <c r="W396" s="20" t="s">
        <v>167</v>
      </c>
    </row>
    <row r="397" spans="1:23" s="1" customFormat="1" ht="45" hidden="1" x14ac:dyDescent="0.25">
      <c r="A397" s="14" t="s">
        <v>126</v>
      </c>
      <c r="B397" s="15">
        <v>1422730001</v>
      </c>
      <c r="C397" s="16" t="s">
        <v>23</v>
      </c>
      <c r="D397" s="16" t="s">
        <v>43</v>
      </c>
      <c r="E397" s="28" t="s">
        <v>388</v>
      </c>
      <c r="F397" s="28" t="s">
        <v>387</v>
      </c>
      <c r="G397" s="16" t="s">
        <v>44</v>
      </c>
      <c r="H397" s="17">
        <v>2470</v>
      </c>
      <c r="I397" s="15" t="s">
        <v>168</v>
      </c>
      <c r="J397" s="18">
        <f t="shared" si="1"/>
        <v>20000</v>
      </c>
      <c r="K397" s="18"/>
      <c r="L397" s="18"/>
      <c r="M397" s="19"/>
      <c r="N397" s="19"/>
      <c r="O397" s="19"/>
      <c r="P397" s="19"/>
      <c r="Q397" s="19"/>
      <c r="R397" s="19"/>
      <c r="S397" s="19">
        <v>20000</v>
      </c>
      <c r="T397" s="19"/>
      <c r="U397" s="19"/>
      <c r="V397" s="19"/>
      <c r="W397" s="20" t="s">
        <v>169</v>
      </c>
    </row>
    <row r="398" spans="1:23" s="1" customFormat="1" ht="30" hidden="1" x14ac:dyDescent="0.25">
      <c r="A398" s="14" t="s">
        <v>126</v>
      </c>
      <c r="B398" s="15">
        <v>1422730001</v>
      </c>
      <c r="C398" s="16" t="s">
        <v>23</v>
      </c>
      <c r="D398" s="16" t="s">
        <v>43</v>
      </c>
      <c r="E398" s="28" t="s">
        <v>388</v>
      </c>
      <c r="F398" s="28" t="s">
        <v>387</v>
      </c>
      <c r="G398" s="16" t="s">
        <v>44</v>
      </c>
      <c r="H398" s="17">
        <v>2480</v>
      </c>
      <c r="I398" s="15" t="s">
        <v>170</v>
      </c>
      <c r="J398" s="18">
        <f t="shared" ref="J398:J461" si="2">SUM(K398:V398)</f>
        <v>35000</v>
      </c>
      <c r="K398" s="18"/>
      <c r="L398" s="18"/>
      <c r="M398" s="19"/>
      <c r="N398" s="19"/>
      <c r="O398" s="19"/>
      <c r="P398" s="19"/>
      <c r="Q398" s="19">
        <v>20000</v>
      </c>
      <c r="R398" s="19"/>
      <c r="S398" s="19"/>
      <c r="T398" s="19">
        <v>15000</v>
      </c>
      <c r="U398" s="19"/>
      <c r="V398" s="19"/>
      <c r="W398" s="20" t="s">
        <v>171</v>
      </c>
    </row>
    <row r="399" spans="1:23" s="1" customFormat="1" ht="120" hidden="1" x14ac:dyDescent="0.25">
      <c r="A399" s="14" t="s">
        <v>126</v>
      </c>
      <c r="B399" s="15">
        <v>1422730001</v>
      </c>
      <c r="C399" s="16" t="s">
        <v>23</v>
      </c>
      <c r="D399" s="16" t="s">
        <v>43</v>
      </c>
      <c r="E399" s="28" t="s">
        <v>388</v>
      </c>
      <c r="F399" s="28" t="s">
        <v>387</v>
      </c>
      <c r="G399" s="16" t="s">
        <v>44</v>
      </c>
      <c r="H399" s="17">
        <v>2490</v>
      </c>
      <c r="I399" s="15" t="s">
        <v>172</v>
      </c>
      <c r="J399" s="18">
        <f t="shared" si="2"/>
        <v>35000</v>
      </c>
      <c r="K399" s="18"/>
      <c r="L399" s="18"/>
      <c r="M399" s="19"/>
      <c r="N399" s="19"/>
      <c r="O399" s="19"/>
      <c r="P399" s="19"/>
      <c r="Q399" s="19">
        <v>20000</v>
      </c>
      <c r="R399" s="19"/>
      <c r="S399" s="19"/>
      <c r="T399" s="19">
        <v>15000</v>
      </c>
      <c r="U399" s="19"/>
      <c r="V399" s="19"/>
      <c r="W399" s="20" t="s">
        <v>173</v>
      </c>
    </row>
    <row r="400" spans="1:23" s="1" customFormat="1" ht="45" hidden="1" x14ac:dyDescent="0.25">
      <c r="A400" s="14" t="s">
        <v>126</v>
      </c>
      <c r="B400" s="15">
        <v>1422730001</v>
      </c>
      <c r="C400" s="16" t="s">
        <v>23</v>
      </c>
      <c r="D400" s="16" t="s">
        <v>43</v>
      </c>
      <c r="E400" s="28" t="s">
        <v>388</v>
      </c>
      <c r="F400" s="28" t="s">
        <v>387</v>
      </c>
      <c r="G400" s="16" t="s">
        <v>44</v>
      </c>
      <c r="H400" s="17">
        <v>2520</v>
      </c>
      <c r="I400" s="15" t="s">
        <v>174</v>
      </c>
      <c r="J400" s="18">
        <f t="shared" si="2"/>
        <v>10000</v>
      </c>
      <c r="K400" s="18"/>
      <c r="L400" s="18"/>
      <c r="M400" s="19"/>
      <c r="N400" s="19"/>
      <c r="O400" s="19"/>
      <c r="P400" s="19"/>
      <c r="Q400" s="19">
        <v>5000</v>
      </c>
      <c r="R400" s="19"/>
      <c r="S400" s="19"/>
      <c r="T400" s="19">
        <v>5000</v>
      </c>
      <c r="U400" s="19"/>
      <c r="V400" s="19"/>
      <c r="W400" s="20" t="s">
        <v>175</v>
      </c>
    </row>
    <row r="401" spans="1:23" s="1" customFormat="1" ht="60" hidden="1" x14ac:dyDescent="0.25">
      <c r="A401" s="14" t="s">
        <v>126</v>
      </c>
      <c r="B401" s="15">
        <v>1422730001</v>
      </c>
      <c r="C401" s="16" t="s">
        <v>23</v>
      </c>
      <c r="D401" s="16" t="s">
        <v>43</v>
      </c>
      <c r="E401" s="28" t="s">
        <v>388</v>
      </c>
      <c r="F401" s="28" t="s">
        <v>387</v>
      </c>
      <c r="G401" s="16" t="s">
        <v>44</v>
      </c>
      <c r="H401" s="17">
        <v>2560</v>
      </c>
      <c r="I401" s="15" t="s">
        <v>176</v>
      </c>
      <c r="J401" s="18">
        <f t="shared" si="2"/>
        <v>25000</v>
      </c>
      <c r="K401" s="18"/>
      <c r="L401" s="18"/>
      <c r="M401" s="19"/>
      <c r="N401" s="19"/>
      <c r="O401" s="19"/>
      <c r="P401" s="19"/>
      <c r="Q401" s="19"/>
      <c r="R401" s="19">
        <v>20000</v>
      </c>
      <c r="S401" s="19"/>
      <c r="T401" s="19"/>
      <c r="U401" s="19">
        <v>5000</v>
      </c>
      <c r="V401" s="19"/>
      <c r="W401" s="20" t="s">
        <v>177</v>
      </c>
    </row>
    <row r="402" spans="1:23" s="1" customFormat="1" ht="45" hidden="1" x14ac:dyDescent="0.25">
      <c r="A402" s="14" t="s">
        <v>126</v>
      </c>
      <c r="B402" s="15">
        <v>1422730001</v>
      </c>
      <c r="C402" s="16" t="s">
        <v>23</v>
      </c>
      <c r="D402" s="16" t="s">
        <v>43</v>
      </c>
      <c r="E402" s="28" t="s">
        <v>388</v>
      </c>
      <c r="F402" s="28" t="s">
        <v>387</v>
      </c>
      <c r="G402" s="16" t="s">
        <v>44</v>
      </c>
      <c r="H402" s="17">
        <v>2610</v>
      </c>
      <c r="I402" s="15" t="s">
        <v>129</v>
      </c>
      <c r="J402" s="18">
        <f t="shared" si="2"/>
        <v>15000</v>
      </c>
      <c r="K402" s="18"/>
      <c r="L402" s="18"/>
      <c r="M402" s="19"/>
      <c r="N402" s="19"/>
      <c r="O402" s="19"/>
      <c r="P402" s="19"/>
      <c r="Q402" s="19">
        <v>3000</v>
      </c>
      <c r="R402" s="19">
        <v>3000</v>
      </c>
      <c r="S402" s="19">
        <v>3000</v>
      </c>
      <c r="T402" s="19">
        <v>3000</v>
      </c>
      <c r="U402" s="19">
        <v>3000</v>
      </c>
      <c r="V402" s="19"/>
      <c r="W402" s="20" t="s">
        <v>130</v>
      </c>
    </row>
    <row r="403" spans="1:23" s="1" customFormat="1" ht="60" hidden="1" x14ac:dyDescent="0.25">
      <c r="A403" s="14" t="s">
        <v>126</v>
      </c>
      <c r="B403" s="15">
        <v>1422730001</v>
      </c>
      <c r="C403" s="16" t="s">
        <v>23</v>
      </c>
      <c r="D403" s="16" t="s">
        <v>43</v>
      </c>
      <c r="E403" s="28" t="s">
        <v>388</v>
      </c>
      <c r="F403" s="28" t="s">
        <v>387</v>
      </c>
      <c r="G403" s="16" t="s">
        <v>44</v>
      </c>
      <c r="H403" s="17">
        <v>2720</v>
      </c>
      <c r="I403" s="15" t="s">
        <v>147</v>
      </c>
      <c r="J403" s="18">
        <f t="shared" si="2"/>
        <v>5000</v>
      </c>
      <c r="K403" s="18"/>
      <c r="L403" s="18"/>
      <c r="M403" s="19"/>
      <c r="N403" s="19"/>
      <c r="O403" s="19"/>
      <c r="P403" s="19"/>
      <c r="Q403" s="19"/>
      <c r="R403" s="19"/>
      <c r="S403" s="19"/>
      <c r="T403" s="19">
        <v>5000</v>
      </c>
      <c r="U403" s="19"/>
      <c r="V403" s="19"/>
      <c r="W403" s="20" t="s">
        <v>178</v>
      </c>
    </row>
    <row r="404" spans="1:23" s="1" customFormat="1" ht="60" hidden="1" x14ac:dyDescent="0.25">
      <c r="A404" s="14" t="s">
        <v>126</v>
      </c>
      <c r="B404" s="15">
        <v>1422730001</v>
      </c>
      <c r="C404" s="16" t="s">
        <v>23</v>
      </c>
      <c r="D404" s="16" t="s">
        <v>43</v>
      </c>
      <c r="E404" s="28" t="s">
        <v>388</v>
      </c>
      <c r="F404" s="28" t="s">
        <v>387</v>
      </c>
      <c r="G404" s="16" t="s">
        <v>44</v>
      </c>
      <c r="H404" s="17">
        <v>2910</v>
      </c>
      <c r="I404" s="15" t="s">
        <v>105</v>
      </c>
      <c r="J404" s="18">
        <f t="shared" si="2"/>
        <v>10000</v>
      </c>
      <c r="K404" s="18"/>
      <c r="L404" s="18"/>
      <c r="M404" s="19"/>
      <c r="N404" s="19"/>
      <c r="O404" s="19"/>
      <c r="P404" s="19"/>
      <c r="Q404" s="19"/>
      <c r="R404" s="19"/>
      <c r="S404" s="19"/>
      <c r="T404" s="19">
        <v>10000</v>
      </c>
      <c r="U404" s="19"/>
      <c r="V404" s="19"/>
      <c r="W404" s="20" t="s">
        <v>179</v>
      </c>
    </row>
    <row r="405" spans="1:23" s="1" customFormat="1" ht="60" hidden="1" x14ac:dyDescent="0.25">
      <c r="A405" s="14" t="s">
        <v>126</v>
      </c>
      <c r="B405" s="15">
        <v>1422730001</v>
      </c>
      <c r="C405" s="16" t="s">
        <v>23</v>
      </c>
      <c r="D405" s="16" t="s">
        <v>43</v>
      </c>
      <c r="E405" s="28" t="s">
        <v>388</v>
      </c>
      <c r="F405" s="28" t="s">
        <v>387</v>
      </c>
      <c r="G405" s="16" t="s">
        <v>44</v>
      </c>
      <c r="H405" s="17">
        <v>2920</v>
      </c>
      <c r="I405" s="15" t="s">
        <v>180</v>
      </c>
      <c r="J405" s="18">
        <f t="shared" si="2"/>
        <v>15000</v>
      </c>
      <c r="K405" s="18"/>
      <c r="L405" s="18"/>
      <c r="M405" s="19"/>
      <c r="N405" s="19"/>
      <c r="O405" s="19"/>
      <c r="P405" s="19"/>
      <c r="Q405" s="19"/>
      <c r="R405" s="19"/>
      <c r="S405" s="19">
        <v>10000</v>
      </c>
      <c r="T405" s="19"/>
      <c r="U405" s="19">
        <v>5000</v>
      </c>
      <c r="V405" s="19"/>
      <c r="W405" s="20" t="s">
        <v>181</v>
      </c>
    </row>
    <row r="406" spans="1:23" s="1" customFormat="1" ht="75" hidden="1" x14ac:dyDescent="0.25">
      <c r="A406" s="14" t="s">
        <v>126</v>
      </c>
      <c r="B406" s="15">
        <v>1422730001</v>
      </c>
      <c r="C406" s="16" t="s">
        <v>23</v>
      </c>
      <c r="D406" s="16" t="s">
        <v>43</v>
      </c>
      <c r="E406" s="28" t="s">
        <v>388</v>
      </c>
      <c r="F406" s="28" t="s">
        <v>387</v>
      </c>
      <c r="G406" s="16" t="s">
        <v>44</v>
      </c>
      <c r="H406" s="17">
        <v>2980</v>
      </c>
      <c r="I406" s="15" t="s">
        <v>131</v>
      </c>
      <c r="J406" s="18">
        <f t="shared" si="2"/>
        <v>10000</v>
      </c>
      <c r="K406" s="18"/>
      <c r="L406" s="18"/>
      <c r="M406" s="19"/>
      <c r="N406" s="19"/>
      <c r="O406" s="19"/>
      <c r="P406" s="19"/>
      <c r="Q406" s="19"/>
      <c r="R406" s="19"/>
      <c r="S406" s="19">
        <v>10000</v>
      </c>
      <c r="T406" s="19"/>
      <c r="U406" s="19"/>
      <c r="V406" s="19"/>
      <c r="W406" s="20" t="s">
        <v>132</v>
      </c>
    </row>
    <row r="407" spans="1:23" s="1" customFormat="1" ht="60" hidden="1" x14ac:dyDescent="0.25">
      <c r="A407" s="14" t="s">
        <v>126</v>
      </c>
      <c r="B407" s="15">
        <v>1422730001</v>
      </c>
      <c r="C407" s="16" t="s">
        <v>23</v>
      </c>
      <c r="D407" s="16" t="s">
        <v>43</v>
      </c>
      <c r="E407" s="28" t="s">
        <v>388</v>
      </c>
      <c r="F407" s="28" t="s">
        <v>387</v>
      </c>
      <c r="G407" s="16" t="s">
        <v>44</v>
      </c>
      <c r="H407" s="17">
        <v>3260</v>
      </c>
      <c r="I407" s="15" t="s">
        <v>135</v>
      </c>
      <c r="J407" s="18">
        <f t="shared" si="2"/>
        <v>50000</v>
      </c>
      <c r="K407" s="18"/>
      <c r="L407" s="18"/>
      <c r="M407" s="19"/>
      <c r="N407" s="19"/>
      <c r="O407" s="19"/>
      <c r="P407" s="19"/>
      <c r="Q407" s="19"/>
      <c r="R407" s="19"/>
      <c r="S407" s="19"/>
      <c r="T407" s="19">
        <v>50000</v>
      </c>
      <c r="U407" s="19"/>
      <c r="V407" s="19"/>
      <c r="W407" s="20" t="s">
        <v>182</v>
      </c>
    </row>
    <row r="408" spans="1:23" s="1" customFormat="1" ht="90" hidden="1" x14ac:dyDescent="0.25">
      <c r="A408" s="14" t="s">
        <v>126</v>
      </c>
      <c r="B408" s="15">
        <v>1422730001</v>
      </c>
      <c r="C408" s="16" t="s">
        <v>23</v>
      </c>
      <c r="D408" s="16" t="s">
        <v>43</v>
      </c>
      <c r="E408" s="28" t="s">
        <v>388</v>
      </c>
      <c r="F408" s="28" t="s">
        <v>387</v>
      </c>
      <c r="G408" s="16" t="s">
        <v>44</v>
      </c>
      <c r="H408" s="17">
        <v>3570</v>
      </c>
      <c r="I408" s="15" t="s">
        <v>133</v>
      </c>
      <c r="J408" s="18">
        <f t="shared" si="2"/>
        <v>20000</v>
      </c>
      <c r="K408" s="18"/>
      <c r="L408" s="18"/>
      <c r="M408" s="19"/>
      <c r="N408" s="19"/>
      <c r="O408" s="19"/>
      <c r="P408" s="19"/>
      <c r="Q408" s="19"/>
      <c r="R408" s="19"/>
      <c r="S408" s="19"/>
      <c r="T408" s="19">
        <v>20000</v>
      </c>
      <c r="U408" s="19"/>
      <c r="V408" s="19"/>
      <c r="W408" s="20" t="s">
        <v>134</v>
      </c>
    </row>
    <row r="409" spans="1:23" s="1" customFormat="1" ht="90" hidden="1" x14ac:dyDescent="0.25">
      <c r="A409" s="14" t="s">
        <v>126</v>
      </c>
      <c r="B409" s="15">
        <v>1422730001</v>
      </c>
      <c r="C409" s="16" t="s">
        <v>23</v>
      </c>
      <c r="D409" s="16" t="s">
        <v>43</v>
      </c>
      <c r="E409" s="28" t="s">
        <v>388</v>
      </c>
      <c r="F409" s="28" t="s">
        <v>387</v>
      </c>
      <c r="G409" s="16" t="s">
        <v>44</v>
      </c>
      <c r="H409" s="17">
        <v>3570</v>
      </c>
      <c r="I409" s="15" t="s">
        <v>133</v>
      </c>
      <c r="J409" s="18">
        <f t="shared" si="2"/>
        <v>10000</v>
      </c>
      <c r="K409" s="18"/>
      <c r="L409" s="18"/>
      <c r="M409" s="19"/>
      <c r="N409" s="19"/>
      <c r="O409" s="19"/>
      <c r="P409" s="19"/>
      <c r="Q409" s="19"/>
      <c r="R409" s="19"/>
      <c r="S409" s="19"/>
      <c r="T409" s="19">
        <v>10000</v>
      </c>
      <c r="U409" s="19"/>
      <c r="V409" s="19"/>
      <c r="W409" s="20" t="s">
        <v>184</v>
      </c>
    </row>
    <row r="410" spans="1:23" s="1" customFormat="1" ht="45" hidden="1" x14ac:dyDescent="0.25">
      <c r="A410" s="14" t="s">
        <v>126</v>
      </c>
      <c r="B410" s="15" t="s">
        <v>3</v>
      </c>
      <c r="C410" s="16" t="s">
        <v>23</v>
      </c>
      <c r="D410" s="16" t="s">
        <v>43</v>
      </c>
      <c r="E410" s="28" t="s">
        <v>388</v>
      </c>
      <c r="F410" s="28" t="s">
        <v>387</v>
      </c>
      <c r="G410" s="16" t="s">
        <v>44</v>
      </c>
      <c r="H410" s="17">
        <v>2610</v>
      </c>
      <c r="I410" s="15" t="s">
        <v>129</v>
      </c>
      <c r="J410" s="18">
        <f t="shared" si="2"/>
        <v>2000</v>
      </c>
      <c r="K410" s="18"/>
      <c r="L410" s="18"/>
      <c r="M410" s="19"/>
      <c r="N410" s="19"/>
      <c r="O410" s="19"/>
      <c r="P410" s="19"/>
      <c r="Q410" s="19"/>
      <c r="R410" s="19"/>
      <c r="S410" s="19"/>
      <c r="T410" s="19"/>
      <c r="U410" s="19"/>
      <c r="V410" s="19">
        <v>2000</v>
      </c>
      <c r="W410" s="20" t="s">
        <v>130</v>
      </c>
    </row>
    <row r="411" spans="1:23" s="1" customFormat="1" ht="45" hidden="1" x14ac:dyDescent="0.25">
      <c r="A411" s="14" t="s">
        <v>187</v>
      </c>
      <c r="B411" s="15">
        <v>2522221040</v>
      </c>
      <c r="C411" s="16" t="s">
        <v>31</v>
      </c>
      <c r="D411" s="16" t="s">
        <v>32</v>
      </c>
      <c r="E411" s="28" t="s">
        <v>386</v>
      </c>
      <c r="F411" s="28">
        <v>13</v>
      </c>
      <c r="G411" s="16" t="s">
        <v>33</v>
      </c>
      <c r="H411" s="17">
        <v>2460</v>
      </c>
      <c r="I411" s="15" t="s">
        <v>188</v>
      </c>
      <c r="J411" s="18">
        <f t="shared" si="2"/>
        <v>120000</v>
      </c>
      <c r="K411" s="18"/>
      <c r="L411" s="18"/>
      <c r="M411" s="19">
        <v>120000</v>
      </c>
      <c r="N411" s="19"/>
      <c r="O411" s="19"/>
      <c r="P411" s="19"/>
      <c r="Q411" s="19"/>
      <c r="R411" s="19"/>
      <c r="S411" s="19"/>
      <c r="T411" s="19"/>
      <c r="U411" s="19"/>
      <c r="V411" s="19"/>
      <c r="W411" s="20" t="s">
        <v>189</v>
      </c>
    </row>
    <row r="412" spans="1:23" s="1" customFormat="1" ht="90" hidden="1" x14ac:dyDescent="0.25">
      <c r="A412" s="14" t="s">
        <v>187</v>
      </c>
      <c r="B412" s="15">
        <v>2522221040</v>
      </c>
      <c r="C412" s="16" t="s">
        <v>31</v>
      </c>
      <c r="D412" s="16" t="s">
        <v>32</v>
      </c>
      <c r="E412" s="28" t="s">
        <v>386</v>
      </c>
      <c r="F412" s="28">
        <v>13</v>
      </c>
      <c r="G412" s="16" t="s">
        <v>33</v>
      </c>
      <c r="H412" s="17">
        <v>3570</v>
      </c>
      <c r="I412" s="15" t="s">
        <v>190</v>
      </c>
      <c r="J412" s="18">
        <f t="shared" si="2"/>
        <v>120000</v>
      </c>
      <c r="K412" s="18"/>
      <c r="L412" s="18"/>
      <c r="M412" s="19"/>
      <c r="N412" s="19"/>
      <c r="O412" s="19">
        <v>60000</v>
      </c>
      <c r="P412" s="19">
        <v>60000</v>
      </c>
      <c r="Q412" s="19"/>
      <c r="R412" s="19"/>
      <c r="S412" s="19"/>
      <c r="T412" s="19"/>
      <c r="U412" s="19"/>
      <c r="V412" s="19"/>
      <c r="W412" s="20" t="s">
        <v>191</v>
      </c>
    </row>
    <row r="413" spans="1:23" s="1" customFormat="1" ht="45" hidden="1" x14ac:dyDescent="0.25">
      <c r="A413" s="14" t="s">
        <v>187</v>
      </c>
      <c r="B413" s="15">
        <v>2522221040</v>
      </c>
      <c r="C413" s="16" t="s">
        <v>31</v>
      </c>
      <c r="D413" s="16" t="s">
        <v>32</v>
      </c>
      <c r="E413" s="28" t="s">
        <v>386</v>
      </c>
      <c r="F413" s="28">
        <v>13</v>
      </c>
      <c r="G413" s="16" t="s">
        <v>33</v>
      </c>
      <c r="H413" s="17">
        <v>2360</v>
      </c>
      <c r="I413" s="15" t="s">
        <v>192</v>
      </c>
      <c r="J413" s="18">
        <f t="shared" si="2"/>
        <v>20000</v>
      </c>
      <c r="K413" s="18"/>
      <c r="L413" s="18"/>
      <c r="M413" s="19">
        <v>20000</v>
      </c>
      <c r="N413" s="19"/>
      <c r="O413" s="19"/>
      <c r="P413" s="19"/>
      <c r="Q413" s="19"/>
      <c r="R413" s="19"/>
      <c r="S413" s="19"/>
      <c r="T413" s="19"/>
      <c r="U413" s="19"/>
      <c r="V413" s="19"/>
      <c r="W413" s="20" t="s">
        <v>189</v>
      </c>
    </row>
    <row r="414" spans="1:23" s="1" customFormat="1" ht="45" hidden="1" x14ac:dyDescent="0.25">
      <c r="A414" s="14" t="s">
        <v>187</v>
      </c>
      <c r="B414" s="15">
        <v>1422730001</v>
      </c>
      <c r="C414" s="16" t="s">
        <v>31</v>
      </c>
      <c r="D414" s="16" t="s">
        <v>32</v>
      </c>
      <c r="E414" s="28" t="s">
        <v>386</v>
      </c>
      <c r="F414" s="28">
        <v>13</v>
      </c>
      <c r="G414" s="16" t="s">
        <v>33</v>
      </c>
      <c r="H414" s="17">
        <v>3830</v>
      </c>
      <c r="I414" s="15" t="s">
        <v>88</v>
      </c>
      <c r="J414" s="18">
        <f t="shared" si="2"/>
        <v>60000</v>
      </c>
      <c r="K414" s="18"/>
      <c r="L414" s="18"/>
      <c r="M414" s="19"/>
      <c r="N414" s="19"/>
      <c r="O414" s="19"/>
      <c r="P414" s="19"/>
      <c r="Q414" s="19"/>
      <c r="R414" s="19"/>
      <c r="S414" s="19">
        <v>20000</v>
      </c>
      <c r="T414" s="19">
        <v>40000</v>
      </c>
      <c r="U414" s="19"/>
      <c r="V414" s="19"/>
      <c r="W414" s="20" t="s">
        <v>193</v>
      </c>
    </row>
    <row r="415" spans="1:23" s="1" customFormat="1" ht="60" hidden="1" x14ac:dyDescent="0.25">
      <c r="A415" s="14" t="s">
        <v>194</v>
      </c>
      <c r="B415" s="15">
        <v>2522221040</v>
      </c>
      <c r="C415" s="16" t="s">
        <v>26</v>
      </c>
      <c r="D415" s="16" t="s">
        <v>27</v>
      </c>
      <c r="E415" s="28" t="s">
        <v>387</v>
      </c>
      <c r="F415" s="28" t="s">
        <v>387</v>
      </c>
      <c r="G415" s="16" t="s">
        <v>28</v>
      </c>
      <c r="H415" s="17">
        <v>2110</v>
      </c>
      <c r="I415" s="15" t="s">
        <v>195</v>
      </c>
      <c r="J415" s="18">
        <f t="shared" si="2"/>
        <v>4000</v>
      </c>
      <c r="K415" s="18"/>
      <c r="L415" s="18"/>
      <c r="M415" s="19"/>
      <c r="N415" s="19"/>
      <c r="O415" s="19">
        <v>4000</v>
      </c>
      <c r="P415" s="19"/>
      <c r="Q415" s="19"/>
      <c r="R415" s="19"/>
      <c r="S415" s="19"/>
      <c r="T415" s="19"/>
      <c r="U415" s="19"/>
      <c r="V415" s="19"/>
      <c r="W415" s="20" t="s">
        <v>196</v>
      </c>
    </row>
    <row r="416" spans="1:23" s="1" customFormat="1" ht="90" hidden="1" x14ac:dyDescent="0.25">
      <c r="A416" s="14" t="s">
        <v>194</v>
      </c>
      <c r="B416" s="15">
        <v>2522221040</v>
      </c>
      <c r="C416" s="16" t="s">
        <v>26</v>
      </c>
      <c r="D416" s="16" t="s">
        <v>27</v>
      </c>
      <c r="E416" s="28" t="s">
        <v>387</v>
      </c>
      <c r="F416" s="28" t="s">
        <v>387</v>
      </c>
      <c r="G416" s="16" t="s">
        <v>28</v>
      </c>
      <c r="H416" s="17">
        <v>2140</v>
      </c>
      <c r="I416" s="15" t="s">
        <v>197</v>
      </c>
      <c r="J416" s="18">
        <f t="shared" si="2"/>
        <v>20000</v>
      </c>
      <c r="K416" s="18"/>
      <c r="L416" s="18"/>
      <c r="M416" s="19"/>
      <c r="N416" s="19"/>
      <c r="O416" s="19">
        <v>20000</v>
      </c>
      <c r="P416" s="19"/>
      <c r="Q416" s="19"/>
      <c r="R416" s="19"/>
      <c r="S416" s="19"/>
      <c r="T416" s="19"/>
      <c r="U416" s="19"/>
      <c r="V416" s="19"/>
      <c r="W416" s="20" t="s">
        <v>198</v>
      </c>
    </row>
    <row r="417" spans="1:23" s="1" customFormat="1" ht="30" hidden="1" x14ac:dyDescent="0.25">
      <c r="A417" s="14" t="s">
        <v>194</v>
      </c>
      <c r="B417" s="15">
        <v>1422730001</v>
      </c>
      <c r="C417" s="16" t="s">
        <v>26</v>
      </c>
      <c r="D417" s="16" t="s">
        <v>27</v>
      </c>
      <c r="E417" s="28" t="s">
        <v>387</v>
      </c>
      <c r="F417" s="28" t="s">
        <v>387</v>
      </c>
      <c r="G417" s="16" t="s">
        <v>28</v>
      </c>
      <c r="H417" s="17">
        <v>3720</v>
      </c>
      <c r="I417" s="15" t="s">
        <v>74</v>
      </c>
      <c r="J417" s="18">
        <f t="shared" si="2"/>
        <v>500</v>
      </c>
      <c r="K417" s="18"/>
      <c r="L417" s="18"/>
      <c r="M417" s="19"/>
      <c r="N417" s="19"/>
      <c r="O417" s="19"/>
      <c r="P417" s="19"/>
      <c r="Q417" s="19"/>
      <c r="R417" s="19"/>
      <c r="S417" s="19"/>
      <c r="T417" s="19"/>
      <c r="U417" s="19">
        <v>500</v>
      </c>
      <c r="V417" s="19"/>
      <c r="W417" s="20" t="s">
        <v>199</v>
      </c>
    </row>
    <row r="418" spans="1:23" s="1" customFormat="1" ht="60" hidden="1" x14ac:dyDescent="0.25">
      <c r="A418" s="14" t="s">
        <v>194</v>
      </c>
      <c r="B418" s="15">
        <v>1422730001</v>
      </c>
      <c r="C418" s="16" t="s">
        <v>26</v>
      </c>
      <c r="D418" s="16" t="s">
        <v>27</v>
      </c>
      <c r="E418" s="28" t="s">
        <v>387</v>
      </c>
      <c r="F418" s="28" t="s">
        <v>387</v>
      </c>
      <c r="G418" s="16" t="s">
        <v>28</v>
      </c>
      <c r="H418" s="17">
        <v>3990</v>
      </c>
      <c r="I418" s="15" t="s">
        <v>200</v>
      </c>
      <c r="J418" s="18">
        <f t="shared" si="2"/>
        <v>2000</v>
      </c>
      <c r="K418" s="18"/>
      <c r="L418" s="18"/>
      <c r="M418" s="19"/>
      <c r="N418" s="19"/>
      <c r="O418" s="19"/>
      <c r="P418" s="19"/>
      <c r="Q418" s="19"/>
      <c r="R418" s="19"/>
      <c r="S418" s="19"/>
      <c r="T418" s="19">
        <v>2000</v>
      </c>
      <c r="U418" s="19"/>
      <c r="V418" s="19"/>
      <c r="W418" s="20" t="s">
        <v>201</v>
      </c>
    </row>
    <row r="419" spans="1:23" s="1" customFormat="1" ht="45" hidden="1" x14ac:dyDescent="0.25">
      <c r="A419" s="14" t="s">
        <v>202</v>
      </c>
      <c r="B419" s="15">
        <v>1522010000</v>
      </c>
      <c r="C419" s="16" t="s">
        <v>26</v>
      </c>
      <c r="D419" s="16" t="s">
        <v>29</v>
      </c>
      <c r="E419" s="28" t="s">
        <v>388</v>
      </c>
      <c r="F419" s="28" t="s">
        <v>386</v>
      </c>
      <c r="G419" s="16" t="s">
        <v>30</v>
      </c>
      <c r="H419" s="17">
        <v>3180</v>
      </c>
      <c r="I419" s="15" t="s">
        <v>203</v>
      </c>
      <c r="J419" s="18">
        <f t="shared" si="2"/>
        <v>300</v>
      </c>
      <c r="K419" s="18">
        <v>300</v>
      </c>
      <c r="L419" s="18"/>
      <c r="M419" s="19"/>
      <c r="N419" s="19"/>
      <c r="O419" s="19"/>
      <c r="P419" s="19"/>
      <c r="Q419" s="19"/>
      <c r="R419" s="19"/>
      <c r="S419" s="19"/>
      <c r="T419" s="19"/>
      <c r="U419" s="19"/>
      <c r="V419" s="19"/>
      <c r="W419" s="20" t="s">
        <v>204</v>
      </c>
    </row>
    <row r="420" spans="1:23" s="1" customFormat="1" ht="90" hidden="1" x14ac:dyDescent="0.25">
      <c r="A420" s="14" t="s">
        <v>202</v>
      </c>
      <c r="B420" s="15">
        <v>1522010000</v>
      </c>
      <c r="C420" s="16" t="s">
        <v>26</v>
      </c>
      <c r="D420" s="16" t="s">
        <v>29</v>
      </c>
      <c r="E420" s="28" t="s">
        <v>388</v>
      </c>
      <c r="F420" s="28" t="s">
        <v>386</v>
      </c>
      <c r="G420" s="16" t="s">
        <v>30</v>
      </c>
      <c r="H420" s="17">
        <v>3290</v>
      </c>
      <c r="I420" s="15" t="s">
        <v>205</v>
      </c>
      <c r="J420" s="18">
        <f t="shared" si="2"/>
        <v>150</v>
      </c>
      <c r="K420" s="18"/>
      <c r="L420" s="18">
        <v>150</v>
      </c>
      <c r="M420" s="19"/>
      <c r="N420" s="19"/>
      <c r="O420" s="19"/>
      <c r="P420" s="19"/>
      <c r="Q420" s="19"/>
      <c r="R420" s="19"/>
      <c r="S420" s="19"/>
      <c r="T420" s="19"/>
      <c r="U420" s="19"/>
      <c r="V420" s="19"/>
      <c r="W420" s="20" t="s">
        <v>206</v>
      </c>
    </row>
    <row r="421" spans="1:23" s="1" customFormat="1" ht="60" hidden="1" x14ac:dyDescent="0.25">
      <c r="A421" s="14" t="s">
        <v>202</v>
      </c>
      <c r="B421" s="15">
        <v>1522010000</v>
      </c>
      <c r="C421" s="16" t="s">
        <v>26</v>
      </c>
      <c r="D421" s="16" t="s">
        <v>29</v>
      </c>
      <c r="E421" s="28" t="s">
        <v>388</v>
      </c>
      <c r="F421" s="28" t="s">
        <v>386</v>
      </c>
      <c r="G421" s="16" t="s">
        <v>30</v>
      </c>
      <c r="H421" s="17">
        <v>3720</v>
      </c>
      <c r="I421" s="15" t="s">
        <v>207</v>
      </c>
      <c r="J421" s="18">
        <f t="shared" si="2"/>
        <v>1585</v>
      </c>
      <c r="K421" s="18"/>
      <c r="L421" s="18">
        <v>1585</v>
      </c>
      <c r="M421" s="19"/>
      <c r="N421" s="19"/>
      <c r="O421" s="19"/>
      <c r="P421" s="19"/>
      <c r="Q421" s="19"/>
      <c r="R421" s="19"/>
      <c r="S421" s="19"/>
      <c r="T421" s="19"/>
      <c r="U421" s="19"/>
      <c r="V421" s="19"/>
      <c r="W421" s="20" t="s">
        <v>208</v>
      </c>
    </row>
    <row r="422" spans="1:23" s="1" customFormat="1" ht="75" hidden="1" x14ac:dyDescent="0.25">
      <c r="A422" s="14" t="s">
        <v>202</v>
      </c>
      <c r="B422" s="15">
        <v>1522010000</v>
      </c>
      <c r="C422" s="16" t="s">
        <v>26</v>
      </c>
      <c r="D422" s="16" t="s">
        <v>29</v>
      </c>
      <c r="E422" s="28" t="s">
        <v>388</v>
      </c>
      <c r="F422" s="28" t="s">
        <v>386</v>
      </c>
      <c r="G422" s="16" t="s">
        <v>30</v>
      </c>
      <c r="H422" s="17">
        <v>2210</v>
      </c>
      <c r="I422" s="15" t="s">
        <v>209</v>
      </c>
      <c r="J422" s="18">
        <f t="shared" si="2"/>
        <v>820</v>
      </c>
      <c r="K422" s="18">
        <v>400</v>
      </c>
      <c r="L422" s="18">
        <v>420</v>
      </c>
      <c r="M422" s="19"/>
      <c r="N422" s="19"/>
      <c r="O422" s="19"/>
      <c r="P422" s="19"/>
      <c r="Q422" s="19"/>
      <c r="R422" s="19"/>
      <c r="S422" s="19"/>
      <c r="T422" s="19"/>
      <c r="U422" s="19"/>
      <c r="V422" s="19"/>
      <c r="W422" s="20" t="s">
        <v>210</v>
      </c>
    </row>
    <row r="423" spans="1:23" s="1" customFormat="1" ht="60" hidden="1" x14ac:dyDescent="0.25">
      <c r="A423" s="14" t="s">
        <v>202</v>
      </c>
      <c r="B423" s="15">
        <v>2522221040</v>
      </c>
      <c r="C423" s="16" t="s">
        <v>26</v>
      </c>
      <c r="D423" s="16" t="s">
        <v>29</v>
      </c>
      <c r="E423" s="28" t="s">
        <v>388</v>
      </c>
      <c r="F423" s="28" t="s">
        <v>386</v>
      </c>
      <c r="G423" s="16" t="s">
        <v>30</v>
      </c>
      <c r="H423" s="17">
        <v>3390</v>
      </c>
      <c r="I423" s="15" t="s">
        <v>67</v>
      </c>
      <c r="J423" s="18">
        <f t="shared" si="2"/>
        <v>28697</v>
      </c>
      <c r="K423" s="18"/>
      <c r="L423" s="18"/>
      <c r="M423" s="19">
        <v>28697</v>
      </c>
      <c r="N423" s="19"/>
      <c r="O423" s="19"/>
      <c r="P423" s="19"/>
      <c r="Q423" s="19"/>
      <c r="R423" s="19"/>
      <c r="S423" s="19"/>
      <c r="T423" s="19"/>
      <c r="U423" s="19"/>
      <c r="V423" s="19"/>
      <c r="W423" s="20" t="s">
        <v>211</v>
      </c>
    </row>
    <row r="424" spans="1:23" s="1" customFormat="1" ht="45" hidden="1" x14ac:dyDescent="0.25">
      <c r="A424" s="14" t="s">
        <v>202</v>
      </c>
      <c r="B424" s="15">
        <v>2522221040</v>
      </c>
      <c r="C424" s="16" t="s">
        <v>26</v>
      </c>
      <c r="D424" s="16" t="s">
        <v>29</v>
      </c>
      <c r="E424" s="28" t="s">
        <v>388</v>
      </c>
      <c r="F424" s="28" t="s">
        <v>386</v>
      </c>
      <c r="G424" s="16" t="s">
        <v>30</v>
      </c>
      <c r="H424" s="17">
        <v>3180</v>
      </c>
      <c r="I424" s="15" t="s">
        <v>203</v>
      </c>
      <c r="J424" s="18">
        <f t="shared" si="2"/>
        <v>300</v>
      </c>
      <c r="K424" s="18"/>
      <c r="L424" s="18"/>
      <c r="M424" s="19"/>
      <c r="N424" s="19"/>
      <c r="O424" s="19">
        <v>300</v>
      </c>
      <c r="P424" s="19"/>
      <c r="Q424" s="19"/>
      <c r="R424" s="19"/>
      <c r="S424" s="19"/>
      <c r="T424" s="19"/>
      <c r="U424" s="19"/>
      <c r="V424" s="19"/>
      <c r="W424" s="20" t="s">
        <v>204</v>
      </c>
    </row>
    <row r="425" spans="1:23" s="1" customFormat="1" ht="90" hidden="1" x14ac:dyDescent="0.25">
      <c r="A425" s="14" t="s">
        <v>202</v>
      </c>
      <c r="B425" s="15">
        <v>2522221040</v>
      </c>
      <c r="C425" s="16" t="s">
        <v>26</v>
      </c>
      <c r="D425" s="16" t="s">
        <v>29</v>
      </c>
      <c r="E425" s="28" t="s">
        <v>388</v>
      </c>
      <c r="F425" s="28" t="s">
        <v>386</v>
      </c>
      <c r="G425" s="16" t="s">
        <v>30</v>
      </c>
      <c r="H425" s="17">
        <v>3290</v>
      </c>
      <c r="I425" s="15" t="s">
        <v>205</v>
      </c>
      <c r="J425" s="18">
        <f t="shared" si="2"/>
        <v>600</v>
      </c>
      <c r="K425" s="18"/>
      <c r="L425" s="18"/>
      <c r="M425" s="19">
        <v>150</v>
      </c>
      <c r="N425" s="19">
        <v>150</v>
      </c>
      <c r="O425" s="19">
        <v>150</v>
      </c>
      <c r="P425" s="19">
        <v>150</v>
      </c>
      <c r="Q425" s="19"/>
      <c r="R425" s="19"/>
      <c r="S425" s="19"/>
      <c r="T425" s="19"/>
      <c r="U425" s="19"/>
      <c r="V425" s="19"/>
      <c r="W425" s="20" t="s">
        <v>206</v>
      </c>
    </row>
    <row r="426" spans="1:23" s="1" customFormat="1" ht="60" hidden="1" x14ac:dyDescent="0.25">
      <c r="A426" s="14" t="s">
        <v>202</v>
      </c>
      <c r="B426" s="15">
        <v>2522221040</v>
      </c>
      <c r="C426" s="16" t="s">
        <v>26</v>
      </c>
      <c r="D426" s="16" t="s">
        <v>29</v>
      </c>
      <c r="E426" s="28" t="s">
        <v>388</v>
      </c>
      <c r="F426" s="28" t="s">
        <v>386</v>
      </c>
      <c r="G426" s="16" t="s">
        <v>30</v>
      </c>
      <c r="H426" s="17">
        <v>3720</v>
      </c>
      <c r="I426" s="15" t="s">
        <v>207</v>
      </c>
      <c r="J426" s="18">
        <f t="shared" si="2"/>
        <v>7925</v>
      </c>
      <c r="K426" s="18"/>
      <c r="L426" s="18"/>
      <c r="M426" s="19">
        <v>3170</v>
      </c>
      <c r="N426" s="19">
        <v>1585</v>
      </c>
      <c r="O426" s="19">
        <v>1585</v>
      </c>
      <c r="P426" s="19">
        <v>1585</v>
      </c>
      <c r="Q426" s="19"/>
      <c r="R426" s="19"/>
      <c r="S426" s="19"/>
      <c r="T426" s="19"/>
      <c r="U426" s="19"/>
      <c r="V426" s="19"/>
      <c r="W426" s="20" t="s">
        <v>208</v>
      </c>
    </row>
    <row r="427" spans="1:23" s="1" customFormat="1" ht="60" hidden="1" x14ac:dyDescent="0.25">
      <c r="A427" s="14" t="s">
        <v>202</v>
      </c>
      <c r="B427" s="15">
        <v>2522221040</v>
      </c>
      <c r="C427" s="16" t="s">
        <v>26</v>
      </c>
      <c r="D427" s="16" t="s">
        <v>29</v>
      </c>
      <c r="E427" s="28" t="s">
        <v>388</v>
      </c>
      <c r="F427" s="28" t="s">
        <v>386</v>
      </c>
      <c r="G427" s="16" t="s">
        <v>30</v>
      </c>
      <c r="H427" s="17">
        <v>3750</v>
      </c>
      <c r="I427" s="15" t="s">
        <v>212</v>
      </c>
      <c r="J427" s="18">
        <f t="shared" si="2"/>
        <v>7000</v>
      </c>
      <c r="K427" s="18"/>
      <c r="L427" s="18"/>
      <c r="M427" s="19">
        <v>2800</v>
      </c>
      <c r="N427" s="19">
        <v>1400</v>
      </c>
      <c r="O427" s="19">
        <v>1400</v>
      </c>
      <c r="P427" s="19">
        <v>1400</v>
      </c>
      <c r="Q427" s="19"/>
      <c r="R427" s="19"/>
      <c r="S427" s="19"/>
      <c r="T427" s="19"/>
      <c r="U427" s="19"/>
      <c r="V427" s="19"/>
      <c r="W427" s="20" t="s">
        <v>213</v>
      </c>
    </row>
    <row r="428" spans="1:23" s="1" customFormat="1" ht="45" hidden="1" x14ac:dyDescent="0.25">
      <c r="A428" s="14" t="s">
        <v>202</v>
      </c>
      <c r="B428" s="15">
        <v>2522221040</v>
      </c>
      <c r="C428" s="16" t="s">
        <v>26</v>
      </c>
      <c r="D428" s="16" t="s">
        <v>29</v>
      </c>
      <c r="E428" s="28" t="s">
        <v>388</v>
      </c>
      <c r="F428" s="28" t="s">
        <v>386</v>
      </c>
      <c r="G428" s="16" t="s">
        <v>30</v>
      </c>
      <c r="H428" s="17">
        <v>2110</v>
      </c>
      <c r="I428" s="15" t="s">
        <v>214</v>
      </c>
      <c r="J428" s="18">
        <f t="shared" si="2"/>
        <v>10000</v>
      </c>
      <c r="K428" s="18"/>
      <c r="L428" s="18"/>
      <c r="M428" s="19">
        <v>10000</v>
      </c>
      <c r="N428" s="19"/>
      <c r="O428" s="19"/>
      <c r="P428" s="19"/>
      <c r="Q428" s="19"/>
      <c r="R428" s="19"/>
      <c r="S428" s="19"/>
      <c r="T428" s="19"/>
      <c r="U428" s="19"/>
      <c r="V428" s="19"/>
      <c r="W428" s="20" t="s">
        <v>215</v>
      </c>
    </row>
    <row r="429" spans="1:23" s="1" customFormat="1" ht="45" hidden="1" x14ac:dyDescent="0.25">
      <c r="A429" s="14" t="s">
        <v>202</v>
      </c>
      <c r="B429" s="15">
        <v>2522221040</v>
      </c>
      <c r="C429" s="16" t="s">
        <v>26</v>
      </c>
      <c r="D429" s="16" t="s">
        <v>29</v>
      </c>
      <c r="E429" s="28" t="s">
        <v>388</v>
      </c>
      <c r="F429" s="28" t="s">
        <v>386</v>
      </c>
      <c r="G429" s="16" t="s">
        <v>30</v>
      </c>
      <c r="H429" s="17">
        <v>2110</v>
      </c>
      <c r="I429" s="15" t="s">
        <v>216</v>
      </c>
      <c r="J429" s="18">
        <f t="shared" si="2"/>
        <v>10000</v>
      </c>
      <c r="K429" s="18"/>
      <c r="L429" s="18"/>
      <c r="M429" s="19">
        <v>10000</v>
      </c>
      <c r="N429" s="19"/>
      <c r="O429" s="19"/>
      <c r="P429" s="19"/>
      <c r="Q429" s="19"/>
      <c r="R429" s="19"/>
      <c r="S429" s="19"/>
      <c r="T429" s="19"/>
      <c r="U429" s="19"/>
      <c r="V429" s="19"/>
      <c r="W429" s="20" t="s">
        <v>217</v>
      </c>
    </row>
    <row r="430" spans="1:23" s="1" customFormat="1" ht="105" hidden="1" x14ac:dyDescent="0.25">
      <c r="A430" s="14" t="s">
        <v>202</v>
      </c>
      <c r="B430" s="15">
        <v>2522221040</v>
      </c>
      <c r="C430" s="16" t="s">
        <v>26</v>
      </c>
      <c r="D430" s="16" t="s">
        <v>29</v>
      </c>
      <c r="E430" s="28" t="s">
        <v>388</v>
      </c>
      <c r="F430" s="28" t="s">
        <v>386</v>
      </c>
      <c r="G430" s="16" t="s">
        <v>30</v>
      </c>
      <c r="H430" s="17">
        <v>2140</v>
      </c>
      <c r="I430" s="15" t="s">
        <v>218</v>
      </c>
      <c r="J430" s="18">
        <f t="shared" si="2"/>
        <v>3500</v>
      </c>
      <c r="K430" s="18"/>
      <c r="L430" s="18"/>
      <c r="M430" s="19">
        <v>3500</v>
      </c>
      <c r="N430" s="19"/>
      <c r="O430" s="19"/>
      <c r="P430" s="19"/>
      <c r="Q430" s="19"/>
      <c r="R430" s="19"/>
      <c r="S430" s="19"/>
      <c r="T430" s="19"/>
      <c r="U430" s="19"/>
      <c r="V430" s="19"/>
      <c r="W430" s="20" t="s">
        <v>219</v>
      </c>
    </row>
    <row r="431" spans="1:23" s="1" customFormat="1" ht="75" hidden="1" x14ac:dyDescent="0.25">
      <c r="A431" s="14" t="s">
        <v>202</v>
      </c>
      <c r="B431" s="15">
        <v>2522221040</v>
      </c>
      <c r="C431" s="16" t="s">
        <v>26</v>
      </c>
      <c r="D431" s="16" t="s">
        <v>29</v>
      </c>
      <c r="E431" s="28" t="s">
        <v>388</v>
      </c>
      <c r="F431" s="28" t="s">
        <v>386</v>
      </c>
      <c r="G431" s="16" t="s">
        <v>30</v>
      </c>
      <c r="H431" s="17">
        <v>2210</v>
      </c>
      <c r="I431" s="15" t="s">
        <v>209</v>
      </c>
      <c r="J431" s="18">
        <f t="shared" si="2"/>
        <v>1680</v>
      </c>
      <c r="K431" s="18"/>
      <c r="L431" s="18"/>
      <c r="M431" s="19">
        <v>420</v>
      </c>
      <c r="N431" s="19">
        <v>420</v>
      </c>
      <c r="O431" s="19">
        <v>420</v>
      </c>
      <c r="P431" s="19">
        <v>420</v>
      </c>
      <c r="Q431" s="19"/>
      <c r="R431" s="19"/>
      <c r="S431" s="19"/>
      <c r="T431" s="19"/>
      <c r="U431" s="19"/>
      <c r="V431" s="19"/>
      <c r="W431" s="20" t="s">
        <v>210</v>
      </c>
    </row>
    <row r="432" spans="1:23" s="1" customFormat="1" ht="45" hidden="1" x14ac:dyDescent="0.25">
      <c r="A432" s="14" t="s">
        <v>202</v>
      </c>
      <c r="B432" s="15">
        <v>1422730001</v>
      </c>
      <c r="C432" s="16" t="s">
        <v>26</v>
      </c>
      <c r="D432" s="16" t="s">
        <v>42</v>
      </c>
      <c r="E432" s="28" t="s">
        <v>388</v>
      </c>
      <c r="F432" s="28" t="s">
        <v>386</v>
      </c>
      <c r="G432" s="16" t="s">
        <v>127</v>
      </c>
      <c r="H432" s="17">
        <v>3390</v>
      </c>
      <c r="I432" s="15" t="s">
        <v>220</v>
      </c>
      <c r="J432" s="18">
        <f t="shared" si="2"/>
        <v>147900</v>
      </c>
      <c r="K432" s="18"/>
      <c r="L432" s="18"/>
      <c r="M432" s="19"/>
      <c r="N432" s="19"/>
      <c r="O432" s="19"/>
      <c r="P432" s="19"/>
      <c r="Q432" s="19"/>
      <c r="R432" s="19"/>
      <c r="S432" s="19">
        <v>147900</v>
      </c>
      <c r="T432" s="19"/>
      <c r="U432" s="19"/>
      <c r="V432" s="19"/>
      <c r="W432" s="20" t="s">
        <v>221</v>
      </c>
    </row>
    <row r="433" spans="1:23" s="1" customFormat="1" ht="45" hidden="1" x14ac:dyDescent="0.25">
      <c r="A433" s="14" t="s">
        <v>202</v>
      </c>
      <c r="B433" s="15">
        <v>1422730001</v>
      </c>
      <c r="C433" s="16" t="s">
        <v>26</v>
      </c>
      <c r="D433" s="16" t="s">
        <v>29</v>
      </c>
      <c r="E433" s="28" t="s">
        <v>388</v>
      </c>
      <c r="F433" s="28" t="s">
        <v>386</v>
      </c>
      <c r="G433" s="16" t="s">
        <v>30</v>
      </c>
      <c r="H433" s="17">
        <v>3180</v>
      </c>
      <c r="I433" s="15" t="s">
        <v>203</v>
      </c>
      <c r="J433" s="18">
        <f t="shared" si="2"/>
        <v>300</v>
      </c>
      <c r="K433" s="18"/>
      <c r="L433" s="18"/>
      <c r="M433" s="19"/>
      <c r="N433" s="19"/>
      <c r="O433" s="19"/>
      <c r="P433" s="19"/>
      <c r="Q433" s="19"/>
      <c r="R433" s="19"/>
      <c r="S433" s="19">
        <v>300</v>
      </c>
      <c r="T433" s="19"/>
      <c r="U433" s="19"/>
      <c r="V433" s="19"/>
      <c r="W433" s="20" t="s">
        <v>204</v>
      </c>
    </row>
    <row r="434" spans="1:23" s="1" customFormat="1" ht="90" hidden="1" x14ac:dyDescent="0.25">
      <c r="A434" s="14" t="s">
        <v>202</v>
      </c>
      <c r="B434" s="15">
        <v>1422730001</v>
      </c>
      <c r="C434" s="16" t="s">
        <v>26</v>
      </c>
      <c r="D434" s="16" t="s">
        <v>29</v>
      </c>
      <c r="E434" s="28" t="s">
        <v>388</v>
      </c>
      <c r="F434" s="28" t="s">
        <v>386</v>
      </c>
      <c r="G434" s="16" t="s">
        <v>30</v>
      </c>
      <c r="H434" s="17">
        <v>3290</v>
      </c>
      <c r="I434" s="15" t="s">
        <v>205</v>
      </c>
      <c r="J434" s="18">
        <f t="shared" si="2"/>
        <v>750</v>
      </c>
      <c r="K434" s="18"/>
      <c r="L434" s="18"/>
      <c r="M434" s="19"/>
      <c r="N434" s="19"/>
      <c r="O434" s="19"/>
      <c r="P434" s="19"/>
      <c r="Q434" s="19">
        <v>150</v>
      </c>
      <c r="R434" s="19">
        <v>150</v>
      </c>
      <c r="S434" s="19">
        <v>150</v>
      </c>
      <c r="T434" s="19">
        <v>150</v>
      </c>
      <c r="U434" s="19">
        <v>150</v>
      </c>
      <c r="V434" s="19"/>
      <c r="W434" s="20" t="s">
        <v>206</v>
      </c>
    </row>
    <row r="435" spans="1:23" s="1" customFormat="1" ht="120" hidden="1" x14ac:dyDescent="0.25">
      <c r="A435" s="14" t="s">
        <v>202</v>
      </c>
      <c r="B435" s="15">
        <v>1422730001</v>
      </c>
      <c r="C435" s="16" t="s">
        <v>31</v>
      </c>
      <c r="D435" s="16" t="s">
        <v>32</v>
      </c>
      <c r="E435" s="28" t="s">
        <v>388</v>
      </c>
      <c r="F435" s="28" t="s">
        <v>386</v>
      </c>
      <c r="G435" s="16" t="s">
        <v>33</v>
      </c>
      <c r="H435" s="17">
        <v>3310</v>
      </c>
      <c r="I435" s="15" t="s">
        <v>222</v>
      </c>
      <c r="J435" s="18">
        <f t="shared" si="2"/>
        <v>30000</v>
      </c>
      <c r="K435" s="18"/>
      <c r="L435" s="18"/>
      <c r="M435" s="19"/>
      <c r="N435" s="19"/>
      <c r="O435" s="19"/>
      <c r="P435" s="19"/>
      <c r="Q435" s="19"/>
      <c r="R435" s="19"/>
      <c r="S435" s="19"/>
      <c r="T435" s="19"/>
      <c r="U435" s="19"/>
      <c r="V435" s="19">
        <v>30000</v>
      </c>
      <c r="W435" s="20" t="s">
        <v>223</v>
      </c>
    </row>
    <row r="436" spans="1:23" s="1" customFormat="1" ht="75" hidden="1" x14ac:dyDescent="0.25">
      <c r="A436" s="14" t="s">
        <v>202</v>
      </c>
      <c r="B436" s="15">
        <v>1422730001</v>
      </c>
      <c r="C436" s="16" t="s">
        <v>31</v>
      </c>
      <c r="D436" s="16" t="s">
        <v>29</v>
      </c>
      <c r="E436" s="28" t="s">
        <v>388</v>
      </c>
      <c r="F436" s="28" t="s">
        <v>386</v>
      </c>
      <c r="G436" s="16" t="s">
        <v>37</v>
      </c>
      <c r="H436" s="17">
        <v>3340</v>
      </c>
      <c r="I436" s="15" t="s">
        <v>224</v>
      </c>
      <c r="J436" s="18">
        <f t="shared" si="2"/>
        <v>75000</v>
      </c>
      <c r="K436" s="18"/>
      <c r="L436" s="18"/>
      <c r="M436" s="19"/>
      <c r="N436" s="19"/>
      <c r="O436" s="19"/>
      <c r="P436" s="19"/>
      <c r="Q436" s="19">
        <v>40000</v>
      </c>
      <c r="R436" s="19"/>
      <c r="S436" s="19">
        <v>35000</v>
      </c>
      <c r="T436" s="19"/>
      <c r="U436" s="19"/>
      <c r="V436" s="19"/>
      <c r="W436" s="20" t="s">
        <v>225</v>
      </c>
    </row>
    <row r="437" spans="1:23" s="1" customFormat="1" ht="60" hidden="1" x14ac:dyDescent="0.25">
      <c r="A437" s="14" t="s">
        <v>202</v>
      </c>
      <c r="B437" s="15">
        <v>1422730001</v>
      </c>
      <c r="C437" s="16" t="s">
        <v>26</v>
      </c>
      <c r="D437" s="16" t="s">
        <v>29</v>
      </c>
      <c r="E437" s="28" t="s">
        <v>388</v>
      </c>
      <c r="F437" s="28" t="s">
        <v>386</v>
      </c>
      <c r="G437" s="16" t="s">
        <v>30</v>
      </c>
      <c r="H437" s="17">
        <v>3720</v>
      </c>
      <c r="I437" s="15" t="s">
        <v>207</v>
      </c>
      <c r="J437" s="18">
        <f t="shared" si="2"/>
        <v>7925</v>
      </c>
      <c r="K437" s="18"/>
      <c r="L437" s="18"/>
      <c r="M437" s="19"/>
      <c r="N437" s="19"/>
      <c r="O437" s="19"/>
      <c r="P437" s="19"/>
      <c r="Q437" s="19">
        <v>1585</v>
      </c>
      <c r="R437" s="19">
        <v>1585</v>
      </c>
      <c r="S437" s="19">
        <v>1585</v>
      </c>
      <c r="T437" s="19">
        <v>1585</v>
      </c>
      <c r="U437" s="19">
        <v>1585</v>
      </c>
      <c r="V437" s="19"/>
      <c r="W437" s="20" t="s">
        <v>208</v>
      </c>
    </row>
    <row r="438" spans="1:23" s="1" customFormat="1" ht="75" hidden="1" x14ac:dyDescent="0.25">
      <c r="A438" s="14" t="s">
        <v>202</v>
      </c>
      <c r="B438" s="15">
        <v>1422730001</v>
      </c>
      <c r="C438" s="16" t="s">
        <v>31</v>
      </c>
      <c r="D438" s="16" t="s">
        <v>36</v>
      </c>
      <c r="E438" s="28" t="s">
        <v>388</v>
      </c>
      <c r="F438" s="28" t="s">
        <v>386</v>
      </c>
      <c r="G438" s="16" t="s">
        <v>37</v>
      </c>
      <c r="H438" s="17">
        <v>3720</v>
      </c>
      <c r="I438" s="15" t="s">
        <v>226</v>
      </c>
      <c r="J438" s="18">
        <f t="shared" si="2"/>
        <v>9000</v>
      </c>
      <c r="K438" s="18"/>
      <c r="L438" s="18"/>
      <c r="M438" s="19"/>
      <c r="N438" s="19"/>
      <c r="O438" s="19"/>
      <c r="P438" s="19"/>
      <c r="Q438" s="19">
        <v>5000</v>
      </c>
      <c r="R438" s="19"/>
      <c r="S438" s="19">
        <v>4000</v>
      </c>
      <c r="T438" s="19"/>
      <c r="U438" s="19"/>
      <c r="V438" s="19"/>
      <c r="W438" s="20" t="s">
        <v>227</v>
      </c>
    </row>
    <row r="439" spans="1:23" s="1" customFormat="1" ht="60" hidden="1" x14ac:dyDescent="0.25">
      <c r="A439" s="14" t="s">
        <v>202</v>
      </c>
      <c r="B439" s="15">
        <v>1422730001</v>
      </c>
      <c r="C439" s="16" t="s">
        <v>26</v>
      </c>
      <c r="D439" s="16" t="s">
        <v>29</v>
      </c>
      <c r="E439" s="28" t="s">
        <v>388</v>
      </c>
      <c r="F439" s="28" t="s">
        <v>386</v>
      </c>
      <c r="G439" s="16" t="s">
        <v>30</v>
      </c>
      <c r="H439" s="17">
        <v>3750</v>
      </c>
      <c r="I439" s="15" t="s">
        <v>212</v>
      </c>
      <c r="J439" s="18">
        <f t="shared" si="2"/>
        <v>7000</v>
      </c>
      <c r="K439" s="18"/>
      <c r="L439" s="18"/>
      <c r="M439" s="19"/>
      <c r="N439" s="19"/>
      <c r="O439" s="19"/>
      <c r="P439" s="19"/>
      <c r="Q439" s="19">
        <v>1400</v>
      </c>
      <c r="R439" s="19">
        <v>1400</v>
      </c>
      <c r="S439" s="19">
        <v>1400</v>
      </c>
      <c r="T439" s="19">
        <v>1400</v>
      </c>
      <c r="U439" s="19">
        <v>1400</v>
      </c>
      <c r="V439" s="19"/>
      <c r="W439" s="20" t="s">
        <v>213</v>
      </c>
    </row>
    <row r="440" spans="1:23" s="1" customFormat="1" ht="75" hidden="1" x14ac:dyDescent="0.25">
      <c r="A440" s="14" t="s">
        <v>202</v>
      </c>
      <c r="B440" s="15">
        <v>1422730001</v>
      </c>
      <c r="C440" s="16" t="s">
        <v>31</v>
      </c>
      <c r="D440" s="16" t="s">
        <v>36</v>
      </c>
      <c r="E440" s="28" t="s">
        <v>388</v>
      </c>
      <c r="F440" s="28" t="s">
        <v>386</v>
      </c>
      <c r="G440" s="16" t="s">
        <v>37</v>
      </c>
      <c r="H440" s="17">
        <v>3750</v>
      </c>
      <c r="I440" s="15" t="s">
        <v>228</v>
      </c>
      <c r="J440" s="18">
        <f t="shared" si="2"/>
        <v>8500</v>
      </c>
      <c r="K440" s="18"/>
      <c r="L440" s="18"/>
      <c r="M440" s="19"/>
      <c r="N440" s="19"/>
      <c r="O440" s="19"/>
      <c r="P440" s="19"/>
      <c r="Q440" s="19">
        <v>4500</v>
      </c>
      <c r="R440" s="19"/>
      <c r="S440" s="19">
        <v>4000</v>
      </c>
      <c r="T440" s="19"/>
      <c r="U440" s="19"/>
      <c r="V440" s="19"/>
      <c r="W440" s="20" t="s">
        <v>229</v>
      </c>
    </row>
    <row r="441" spans="1:23" s="1" customFormat="1" ht="60" hidden="1" x14ac:dyDescent="0.25">
      <c r="A441" s="14" t="s">
        <v>202</v>
      </c>
      <c r="B441" s="15">
        <v>1422730001</v>
      </c>
      <c r="C441" s="16" t="s">
        <v>26</v>
      </c>
      <c r="D441" s="16" t="s">
        <v>42</v>
      </c>
      <c r="E441" s="28" t="s">
        <v>388</v>
      </c>
      <c r="F441" s="28" t="s">
        <v>386</v>
      </c>
      <c r="G441" s="16" t="s">
        <v>127</v>
      </c>
      <c r="H441" s="17">
        <v>3850</v>
      </c>
      <c r="I441" s="15" t="s">
        <v>230</v>
      </c>
      <c r="J441" s="18">
        <f t="shared" si="2"/>
        <v>6000</v>
      </c>
      <c r="K441" s="18"/>
      <c r="L441" s="18"/>
      <c r="M441" s="19"/>
      <c r="N441" s="19"/>
      <c r="O441" s="19"/>
      <c r="P441" s="19"/>
      <c r="Q441" s="19"/>
      <c r="R441" s="19"/>
      <c r="S441" s="19">
        <v>6000</v>
      </c>
      <c r="T441" s="19"/>
      <c r="U441" s="19"/>
      <c r="V441" s="19"/>
      <c r="W441" s="20" t="s">
        <v>231</v>
      </c>
    </row>
    <row r="442" spans="1:23" s="1" customFormat="1" ht="75" hidden="1" x14ac:dyDescent="0.25">
      <c r="A442" s="14" t="s">
        <v>202</v>
      </c>
      <c r="B442" s="15">
        <v>1422730001</v>
      </c>
      <c r="C442" s="16" t="s">
        <v>26</v>
      </c>
      <c r="D442" s="16" t="s">
        <v>29</v>
      </c>
      <c r="E442" s="28" t="s">
        <v>388</v>
      </c>
      <c r="F442" s="28" t="s">
        <v>386</v>
      </c>
      <c r="G442" s="16" t="s">
        <v>30</v>
      </c>
      <c r="H442" s="17">
        <v>2210</v>
      </c>
      <c r="I442" s="15" t="s">
        <v>209</v>
      </c>
      <c r="J442" s="18">
        <f t="shared" si="2"/>
        <v>2100</v>
      </c>
      <c r="K442" s="18"/>
      <c r="L442" s="18"/>
      <c r="M442" s="19"/>
      <c r="N442" s="19"/>
      <c r="O442" s="19"/>
      <c r="P442" s="19"/>
      <c r="Q442" s="19">
        <v>420</v>
      </c>
      <c r="R442" s="19">
        <v>420</v>
      </c>
      <c r="S442" s="19">
        <v>420</v>
      </c>
      <c r="T442" s="19">
        <v>420</v>
      </c>
      <c r="U442" s="19">
        <v>420</v>
      </c>
      <c r="V442" s="19"/>
      <c r="W442" s="20" t="s">
        <v>210</v>
      </c>
    </row>
    <row r="443" spans="1:23" s="1" customFormat="1" ht="60" hidden="1" x14ac:dyDescent="0.25">
      <c r="A443" s="14" t="s">
        <v>202</v>
      </c>
      <c r="B443" s="15" t="s">
        <v>3</v>
      </c>
      <c r="C443" s="16" t="s">
        <v>26</v>
      </c>
      <c r="D443" s="16" t="s">
        <v>29</v>
      </c>
      <c r="E443" s="28" t="s">
        <v>388</v>
      </c>
      <c r="F443" s="28" t="s">
        <v>386</v>
      </c>
      <c r="G443" s="16" t="s">
        <v>30</v>
      </c>
      <c r="H443" s="17">
        <v>3720</v>
      </c>
      <c r="I443" s="15" t="s">
        <v>207</v>
      </c>
      <c r="J443" s="18">
        <f t="shared" si="2"/>
        <v>1585</v>
      </c>
      <c r="K443" s="18"/>
      <c r="L443" s="18"/>
      <c r="M443" s="19"/>
      <c r="N443" s="19"/>
      <c r="O443" s="19"/>
      <c r="P443" s="19"/>
      <c r="Q443" s="19"/>
      <c r="R443" s="19"/>
      <c r="S443" s="19"/>
      <c r="T443" s="19"/>
      <c r="U443" s="19"/>
      <c r="V443" s="19">
        <v>1585</v>
      </c>
      <c r="W443" s="20" t="s">
        <v>208</v>
      </c>
    </row>
    <row r="444" spans="1:23" s="1" customFormat="1" ht="75" hidden="1" x14ac:dyDescent="0.25">
      <c r="A444" s="14" t="s">
        <v>202</v>
      </c>
      <c r="B444" s="15" t="s">
        <v>3</v>
      </c>
      <c r="C444" s="16" t="s">
        <v>26</v>
      </c>
      <c r="D444" s="16" t="s">
        <v>29</v>
      </c>
      <c r="E444" s="28" t="s">
        <v>388</v>
      </c>
      <c r="F444" s="28" t="s">
        <v>386</v>
      </c>
      <c r="G444" s="16" t="s">
        <v>30</v>
      </c>
      <c r="H444" s="17">
        <v>2210</v>
      </c>
      <c r="I444" s="15" t="s">
        <v>209</v>
      </c>
      <c r="J444" s="18">
        <f t="shared" si="2"/>
        <v>400</v>
      </c>
      <c r="K444" s="18"/>
      <c r="L444" s="18"/>
      <c r="M444" s="19"/>
      <c r="N444" s="19"/>
      <c r="O444" s="19"/>
      <c r="P444" s="19"/>
      <c r="Q444" s="19"/>
      <c r="R444" s="19"/>
      <c r="S444" s="19"/>
      <c r="T444" s="19"/>
      <c r="U444" s="19"/>
      <c r="V444" s="19">
        <v>400</v>
      </c>
      <c r="W444" s="20" t="s">
        <v>210</v>
      </c>
    </row>
    <row r="445" spans="1:23" s="1" customFormat="1" ht="30" hidden="1" x14ac:dyDescent="0.25">
      <c r="A445" s="14" t="s">
        <v>232</v>
      </c>
      <c r="B445" s="15">
        <v>1522010000</v>
      </c>
      <c r="C445" s="16" t="s">
        <v>26</v>
      </c>
      <c r="D445" s="16" t="s">
        <v>27</v>
      </c>
      <c r="E445" s="28" t="s">
        <v>387</v>
      </c>
      <c r="F445" s="28" t="s">
        <v>386</v>
      </c>
      <c r="G445" s="16" t="s">
        <v>28</v>
      </c>
      <c r="H445" s="17">
        <v>3720</v>
      </c>
      <c r="I445" s="15" t="s">
        <v>74</v>
      </c>
      <c r="J445" s="18">
        <f t="shared" si="2"/>
        <v>970</v>
      </c>
      <c r="K445" s="18"/>
      <c r="L445" s="18">
        <v>970</v>
      </c>
      <c r="M445" s="19"/>
      <c r="N445" s="19"/>
      <c r="O445" s="19"/>
      <c r="P445" s="19"/>
      <c r="Q445" s="19"/>
      <c r="R445" s="19"/>
      <c r="S445" s="19"/>
      <c r="T445" s="19"/>
      <c r="U445" s="19"/>
      <c r="V445" s="19"/>
      <c r="W445" s="20" t="s">
        <v>233</v>
      </c>
    </row>
    <row r="446" spans="1:23" s="1" customFormat="1" ht="45" hidden="1" x14ac:dyDescent="0.25">
      <c r="A446" s="14" t="s">
        <v>232</v>
      </c>
      <c r="B446" s="15">
        <v>1522010000</v>
      </c>
      <c r="C446" s="16" t="s">
        <v>26</v>
      </c>
      <c r="D446" s="16" t="s">
        <v>27</v>
      </c>
      <c r="E446" s="28" t="s">
        <v>387</v>
      </c>
      <c r="F446" s="28" t="s">
        <v>386</v>
      </c>
      <c r="G446" s="16" t="s">
        <v>28</v>
      </c>
      <c r="H446" s="17">
        <v>2210</v>
      </c>
      <c r="I446" s="15" t="s">
        <v>65</v>
      </c>
      <c r="J446" s="18">
        <f t="shared" si="2"/>
        <v>5370</v>
      </c>
      <c r="K446" s="18"/>
      <c r="L446" s="18">
        <v>5370</v>
      </c>
      <c r="M446" s="19"/>
      <c r="N446" s="19"/>
      <c r="O446" s="19"/>
      <c r="P446" s="19"/>
      <c r="Q446" s="19"/>
      <c r="R446" s="19"/>
      <c r="S446" s="19"/>
      <c r="T446" s="19"/>
      <c r="U446" s="19"/>
      <c r="V446" s="19"/>
      <c r="W446" s="20" t="s">
        <v>234</v>
      </c>
    </row>
    <row r="447" spans="1:23" s="1" customFormat="1" ht="30" hidden="1" x14ac:dyDescent="0.25">
      <c r="A447" s="14" t="s">
        <v>232</v>
      </c>
      <c r="B447" s="15">
        <v>1522010000</v>
      </c>
      <c r="C447" s="16" t="s">
        <v>26</v>
      </c>
      <c r="D447" s="16" t="s">
        <v>27</v>
      </c>
      <c r="E447" s="28" t="s">
        <v>387</v>
      </c>
      <c r="F447" s="28" t="s">
        <v>386</v>
      </c>
      <c r="G447" s="16" t="s">
        <v>28</v>
      </c>
      <c r="H447" s="17">
        <v>3750</v>
      </c>
      <c r="I447" s="15" t="s">
        <v>77</v>
      </c>
      <c r="J447" s="18">
        <f t="shared" si="2"/>
        <v>1600</v>
      </c>
      <c r="K447" s="18">
        <v>1600</v>
      </c>
      <c r="L447" s="18"/>
      <c r="M447" s="19"/>
      <c r="N447" s="19"/>
      <c r="O447" s="19"/>
      <c r="P447" s="19"/>
      <c r="Q447" s="19"/>
      <c r="R447" s="19"/>
      <c r="S447" s="19"/>
      <c r="T447" s="19"/>
      <c r="U447" s="19"/>
      <c r="V447" s="19"/>
      <c r="W447" s="20" t="s">
        <v>233</v>
      </c>
    </row>
    <row r="448" spans="1:23" s="1" customFormat="1" ht="60" hidden="1" x14ac:dyDescent="0.25">
      <c r="A448" s="14" t="s">
        <v>232</v>
      </c>
      <c r="B448" s="15">
        <v>2522221040</v>
      </c>
      <c r="C448" s="16" t="s">
        <v>26</v>
      </c>
      <c r="D448" s="16" t="s">
        <v>27</v>
      </c>
      <c r="E448" s="28" t="s">
        <v>387</v>
      </c>
      <c r="F448" s="28" t="s">
        <v>386</v>
      </c>
      <c r="G448" s="16" t="s">
        <v>28</v>
      </c>
      <c r="H448" s="17">
        <v>3390</v>
      </c>
      <c r="I448" s="15" t="s">
        <v>67</v>
      </c>
      <c r="J448" s="18">
        <f t="shared" si="2"/>
        <v>47070</v>
      </c>
      <c r="K448" s="18"/>
      <c r="L448" s="18"/>
      <c r="M448" s="19"/>
      <c r="N448" s="19">
        <v>47070</v>
      </c>
      <c r="O448" s="19"/>
      <c r="P448" s="19"/>
      <c r="Q448" s="19"/>
      <c r="R448" s="19"/>
      <c r="S448" s="19"/>
      <c r="T448" s="19"/>
      <c r="U448" s="19"/>
      <c r="V448" s="19"/>
      <c r="W448" s="20" t="s">
        <v>235</v>
      </c>
    </row>
    <row r="449" spans="1:23" s="1" customFormat="1" ht="30" hidden="1" x14ac:dyDescent="0.25">
      <c r="A449" s="14" t="s">
        <v>232</v>
      </c>
      <c r="B449" s="15">
        <v>2522221040</v>
      </c>
      <c r="C449" s="16" t="s">
        <v>26</v>
      </c>
      <c r="D449" s="16" t="s">
        <v>27</v>
      </c>
      <c r="E449" s="28" t="s">
        <v>387</v>
      </c>
      <c r="F449" s="28" t="s">
        <v>386</v>
      </c>
      <c r="G449" s="16" t="s">
        <v>28</v>
      </c>
      <c r="H449" s="17">
        <v>3720</v>
      </c>
      <c r="I449" s="15" t="s">
        <v>74</v>
      </c>
      <c r="J449" s="18">
        <f t="shared" si="2"/>
        <v>4850</v>
      </c>
      <c r="K449" s="18"/>
      <c r="L449" s="18"/>
      <c r="M449" s="19">
        <v>970</v>
      </c>
      <c r="N449" s="19">
        <v>970</v>
      </c>
      <c r="O449" s="19">
        <v>970</v>
      </c>
      <c r="P449" s="19">
        <v>970</v>
      </c>
      <c r="Q449" s="19">
        <v>970</v>
      </c>
      <c r="R449" s="19"/>
      <c r="S449" s="19"/>
      <c r="T449" s="19"/>
      <c r="U449" s="19"/>
      <c r="V449" s="19"/>
      <c r="W449" s="20" t="s">
        <v>233</v>
      </c>
    </row>
    <row r="450" spans="1:23" s="1" customFormat="1" ht="45" hidden="1" x14ac:dyDescent="0.25">
      <c r="A450" s="14" t="s">
        <v>232</v>
      </c>
      <c r="B450" s="15">
        <v>2522221040</v>
      </c>
      <c r="C450" s="16" t="s">
        <v>26</v>
      </c>
      <c r="D450" s="16" t="s">
        <v>27</v>
      </c>
      <c r="E450" s="28" t="s">
        <v>387</v>
      </c>
      <c r="F450" s="28" t="s">
        <v>386</v>
      </c>
      <c r="G450" s="16" t="s">
        <v>28</v>
      </c>
      <c r="H450" s="17">
        <v>2210</v>
      </c>
      <c r="I450" s="15" t="s">
        <v>65</v>
      </c>
      <c r="J450" s="18">
        <f t="shared" si="2"/>
        <v>5000</v>
      </c>
      <c r="K450" s="18"/>
      <c r="L450" s="18"/>
      <c r="M450" s="19"/>
      <c r="N450" s="19"/>
      <c r="O450" s="19">
        <v>5000</v>
      </c>
      <c r="P450" s="19"/>
      <c r="Q450" s="19"/>
      <c r="R450" s="19"/>
      <c r="S450" s="19"/>
      <c r="T450" s="19"/>
      <c r="U450" s="19"/>
      <c r="V450" s="19"/>
      <c r="W450" s="20" t="s">
        <v>234</v>
      </c>
    </row>
    <row r="451" spans="1:23" s="1" customFormat="1" ht="30" hidden="1" x14ac:dyDescent="0.25">
      <c r="A451" s="14" t="s">
        <v>232</v>
      </c>
      <c r="B451" s="15">
        <v>2522221040</v>
      </c>
      <c r="C451" s="16" t="s">
        <v>26</v>
      </c>
      <c r="D451" s="16" t="s">
        <v>27</v>
      </c>
      <c r="E451" s="28" t="s">
        <v>387</v>
      </c>
      <c r="F451" s="28" t="s">
        <v>386</v>
      </c>
      <c r="G451" s="16" t="s">
        <v>28</v>
      </c>
      <c r="H451" s="17">
        <v>3750</v>
      </c>
      <c r="I451" s="15" t="s">
        <v>77</v>
      </c>
      <c r="J451" s="18">
        <f t="shared" si="2"/>
        <v>9700</v>
      </c>
      <c r="K451" s="18"/>
      <c r="L451" s="18"/>
      <c r="M451" s="19">
        <v>3200</v>
      </c>
      <c r="N451" s="19">
        <v>1600</v>
      </c>
      <c r="O451" s="19">
        <v>1600</v>
      </c>
      <c r="P451" s="19">
        <v>1700</v>
      </c>
      <c r="Q451" s="19">
        <v>1600</v>
      </c>
      <c r="R451" s="19"/>
      <c r="S451" s="19"/>
      <c r="T451" s="19"/>
      <c r="U451" s="19"/>
      <c r="V451" s="19"/>
      <c r="W451" s="20" t="s">
        <v>233</v>
      </c>
    </row>
    <row r="452" spans="1:23" s="1" customFormat="1" ht="60" hidden="1" x14ac:dyDescent="0.25">
      <c r="A452" s="14" t="s">
        <v>232</v>
      </c>
      <c r="B452" s="15">
        <v>2522221040</v>
      </c>
      <c r="C452" s="16" t="s">
        <v>26</v>
      </c>
      <c r="D452" s="16" t="s">
        <v>27</v>
      </c>
      <c r="E452" s="28" t="s">
        <v>387</v>
      </c>
      <c r="F452" s="28" t="s">
        <v>386</v>
      </c>
      <c r="G452" s="16" t="s">
        <v>28</v>
      </c>
      <c r="H452" s="17">
        <v>2110</v>
      </c>
      <c r="I452" s="15" t="s">
        <v>195</v>
      </c>
      <c r="J452" s="18">
        <f t="shared" si="2"/>
        <v>8827</v>
      </c>
      <c r="K452" s="18"/>
      <c r="L452" s="18"/>
      <c r="M452" s="19"/>
      <c r="N452" s="19"/>
      <c r="O452" s="19">
        <v>8827</v>
      </c>
      <c r="P452" s="19"/>
      <c r="Q452" s="19"/>
      <c r="R452" s="19"/>
      <c r="S452" s="19"/>
      <c r="T452" s="19"/>
      <c r="U452" s="19"/>
      <c r="V452" s="19"/>
      <c r="W452" s="20" t="s">
        <v>196</v>
      </c>
    </row>
    <row r="453" spans="1:23" s="1" customFormat="1" ht="90" hidden="1" x14ac:dyDescent="0.25">
      <c r="A453" s="14" t="s">
        <v>232</v>
      </c>
      <c r="B453" s="15">
        <v>2522221040</v>
      </c>
      <c r="C453" s="16" t="s">
        <v>26</v>
      </c>
      <c r="D453" s="16" t="s">
        <v>27</v>
      </c>
      <c r="E453" s="28" t="s">
        <v>387</v>
      </c>
      <c r="F453" s="28" t="s">
        <v>386</v>
      </c>
      <c r="G453" s="16" t="s">
        <v>28</v>
      </c>
      <c r="H453" s="17">
        <v>2140</v>
      </c>
      <c r="I453" s="15" t="s">
        <v>197</v>
      </c>
      <c r="J453" s="18">
        <f t="shared" si="2"/>
        <v>33950</v>
      </c>
      <c r="K453" s="18"/>
      <c r="L453" s="18"/>
      <c r="M453" s="19"/>
      <c r="N453" s="19"/>
      <c r="O453" s="19">
        <v>33950</v>
      </c>
      <c r="P453" s="19"/>
      <c r="Q453" s="19"/>
      <c r="R453" s="19"/>
      <c r="S453" s="19"/>
      <c r="T453" s="19"/>
      <c r="U453" s="19"/>
      <c r="V453" s="19"/>
      <c r="W453" s="20" t="s">
        <v>198</v>
      </c>
    </row>
    <row r="454" spans="1:23" s="1" customFormat="1" ht="30" hidden="1" x14ac:dyDescent="0.25">
      <c r="A454" s="14" t="s">
        <v>232</v>
      </c>
      <c r="B454" s="15">
        <v>1422730001</v>
      </c>
      <c r="C454" s="16" t="s">
        <v>26</v>
      </c>
      <c r="D454" s="16" t="s">
        <v>27</v>
      </c>
      <c r="E454" s="28" t="s">
        <v>387</v>
      </c>
      <c r="F454" s="28" t="s">
        <v>386</v>
      </c>
      <c r="G454" s="16" t="s">
        <v>28</v>
      </c>
      <c r="H454" s="17">
        <v>3720</v>
      </c>
      <c r="I454" s="15" t="s">
        <v>74</v>
      </c>
      <c r="J454" s="18">
        <f t="shared" si="2"/>
        <v>3880</v>
      </c>
      <c r="K454" s="18"/>
      <c r="L454" s="18"/>
      <c r="M454" s="19"/>
      <c r="N454" s="19"/>
      <c r="O454" s="19"/>
      <c r="P454" s="19"/>
      <c r="Q454" s="19"/>
      <c r="R454" s="19">
        <v>970</v>
      </c>
      <c r="S454" s="19">
        <v>970</v>
      </c>
      <c r="T454" s="19">
        <v>970</v>
      </c>
      <c r="U454" s="19">
        <v>970</v>
      </c>
      <c r="V454" s="19"/>
      <c r="W454" s="20" t="s">
        <v>233</v>
      </c>
    </row>
    <row r="455" spans="1:23" s="1" customFormat="1" ht="45" hidden="1" x14ac:dyDescent="0.25">
      <c r="A455" s="14" t="s">
        <v>232</v>
      </c>
      <c r="B455" s="15">
        <v>1422730001</v>
      </c>
      <c r="C455" s="16" t="s">
        <v>26</v>
      </c>
      <c r="D455" s="16" t="s">
        <v>27</v>
      </c>
      <c r="E455" s="28" t="s">
        <v>387</v>
      </c>
      <c r="F455" s="28" t="s">
        <v>386</v>
      </c>
      <c r="G455" s="16" t="s">
        <v>28</v>
      </c>
      <c r="H455" s="17">
        <v>2210</v>
      </c>
      <c r="I455" s="15" t="s">
        <v>65</v>
      </c>
      <c r="J455" s="18">
        <f t="shared" si="2"/>
        <v>10000</v>
      </c>
      <c r="K455" s="18"/>
      <c r="L455" s="18"/>
      <c r="M455" s="19"/>
      <c r="N455" s="19"/>
      <c r="O455" s="19"/>
      <c r="P455" s="19"/>
      <c r="Q455" s="19"/>
      <c r="R455" s="19">
        <v>5000</v>
      </c>
      <c r="S455" s="19"/>
      <c r="T455" s="19"/>
      <c r="U455" s="19">
        <v>5000</v>
      </c>
      <c r="V455" s="19"/>
      <c r="W455" s="20" t="s">
        <v>234</v>
      </c>
    </row>
    <row r="456" spans="1:23" s="1" customFormat="1" ht="60" hidden="1" x14ac:dyDescent="0.25">
      <c r="A456" s="14" t="s">
        <v>232</v>
      </c>
      <c r="B456" s="15">
        <v>1422730001</v>
      </c>
      <c r="C456" s="16" t="s">
        <v>26</v>
      </c>
      <c r="D456" s="16" t="s">
        <v>27</v>
      </c>
      <c r="E456" s="28" t="s">
        <v>387</v>
      </c>
      <c r="F456" s="28" t="s">
        <v>386</v>
      </c>
      <c r="G456" s="16" t="s">
        <v>28</v>
      </c>
      <c r="H456" s="17">
        <v>3820</v>
      </c>
      <c r="I456" s="15" t="s">
        <v>236</v>
      </c>
      <c r="J456" s="18">
        <f t="shared" si="2"/>
        <v>19400</v>
      </c>
      <c r="K456" s="18"/>
      <c r="L456" s="18"/>
      <c r="M456" s="19"/>
      <c r="N456" s="19"/>
      <c r="O456" s="19"/>
      <c r="P456" s="19"/>
      <c r="Q456" s="19"/>
      <c r="R456" s="19">
        <v>19400</v>
      </c>
      <c r="S456" s="19"/>
      <c r="T456" s="19"/>
      <c r="U456" s="19"/>
      <c r="V456" s="19"/>
      <c r="W456" s="20" t="s">
        <v>237</v>
      </c>
    </row>
    <row r="457" spans="1:23" s="1" customFormat="1" ht="30" hidden="1" x14ac:dyDescent="0.25">
      <c r="A457" s="14" t="s">
        <v>232</v>
      </c>
      <c r="B457" s="15">
        <v>1422730001</v>
      </c>
      <c r="C457" s="16" t="s">
        <v>26</v>
      </c>
      <c r="D457" s="16" t="s">
        <v>27</v>
      </c>
      <c r="E457" s="28" t="s">
        <v>387</v>
      </c>
      <c r="F457" s="28" t="s">
        <v>386</v>
      </c>
      <c r="G457" s="16" t="s">
        <v>28</v>
      </c>
      <c r="H457" s="17">
        <v>3850</v>
      </c>
      <c r="I457" s="15" t="s">
        <v>238</v>
      </c>
      <c r="J457" s="18">
        <f t="shared" si="2"/>
        <v>9700</v>
      </c>
      <c r="K457" s="18"/>
      <c r="L457" s="18"/>
      <c r="M457" s="19"/>
      <c r="N457" s="19"/>
      <c r="O457" s="19"/>
      <c r="P457" s="19"/>
      <c r="Q457" s="19"/>
      <c r="R457" s="19">
        <v>9700</v>
      </c>
      <c r="S457" s="19"/>
      <c r="T457" s="19"/>
      <c r="U457" s="19"/>
      <c r="V457" s="19"/>
      <c r="W457" s="20" t="s">
        <v>239</v>
      </c>
    </row>
    <row r="458" spans="1:23" s="1" customFormat="1" ht="30" hidden="1" x14ac:dyDescent="0.25">
      <c r="A458" s="14" t="s">
        <v>232</v>
      </c>
      <c r="B458" s="15">
        <v>1422730001</v>
      </c>
      <c r="C458" s="16" t="s">
        <v>26</v>
      </c>
      <c r="D458" s="16" t="s">
        <v>27</v>
      </c>
      <c r="E458" s="28" t="s">
        <v>387</v>
      </c>
      <c r="F458" s="28" t="s">
        <v>386</v>
      </c>
      <c r="G458" s="16" t="s">
        <v>28</v>
      </c>
      <c r="H458" s="17">
        <v>3750</v>
      </c>
      <c r="I458" s="15" t="s">
        <v>77</v>
      </c>
      <c r="J458" s="18">
        <f t="shared" si="2"/>
        <v>6500</v>
      </c>
      <c r="K458" s="18"/>
      <c r="L458" s="18"/>
      <c r="M458" s="19"/>
      <c r="N458" s="19"/>
      <c r="O458" s="19"/>
      <c r="P458" s="19"/>
      <c r="Q458" s="19"/>
      <c r="R458" s="19">
        <v>1700</v>
      </c>
      <c r="S458" s="19">
        <v>1600</v>
      </c>
      <c r="T458" s="19">
        <v>1600</v>
      </c>
      <c r="U458" s="19">
        <v>1600</v>
      </c>
      <c r="V458" s="19"/>
      <c r="W458" s="20" t="s">
        <v>233</v>
      </c>
    </row>
    <row r="459" spans="1:23" s="1" customFormat="1" ht="30" hidden="1" x14ac:dyDescent="0.25">
      <c r="A459" s="14" t="s">
        <v>232</v>
      </c>
      <c r="B459" s="15" t="s">
        <v>3</v>
      </c>
      <c r="C459" s="16" t="s">
        <v>26</v>
      </c>
      <c r="D459" s="16" t="s">
        <v>27</v>
      </c>
      <c r="E459" s="28" t="s">
        <v>387</v>
      </c>
      <c r="F459" s="28" t="s">
        <v>386</v>
      </c>
      <c r="G459" s="16" t="s">
        <v>28</v>
      </c>
      <c r="H459" s="17">
        <v>3750</v>
      </c>
      <c r="I459" s="15" t="s">
        <v>77</v>
      </c>
      <c r="J459" s="18">
        <f t="shared" si="2"/>
        <v>1600</v>
      </c>
      <c r="K459" s="18"/>
      <c r="L459" s="18"/>
      <c r="M459" s="19"/>
      <c r="N459" s="19"/>
      <c r="O459" s="19"/>
      <c r="P459" s="19"/>
      <c r="Q459" s="19"/>
      <c r="R459" s="19"/>
      <c r="S459" s="19"/>
      <c r="T459" s="19"/>
      <c r="U459" s="19"/>
      <c r="V459" s="19">
        <v>1600</v>
      </c>
      <c r="W459" s="20" t="s">
        <v>233</v>
      </c>
    </row>
    <row r="460" spans="1:23" s="1" customFormat="1" ht="45" hidden="1" x14ac:dyDescent="0.25">
      <c r="A460" s="14" t="s">
        <v>240</v>
      </c>
      <c r="B460" s="15">
        <v>2522221040</v>
      </c>
      <c r="C460" s="16" t="s">
        <v>23</v>
      </c>
      <c r="D460" s="16" t="s">
        <v>24</v>
      </c>
      <c r="E460" s="28" t="s">
        <v>388</v>
      </c>
      <c r="F460" s="28" t="s">
        <v>388</v>
      </c>
      <c r="G460" s="16" t="s">
        <v>25</v>
      </c>
      <c r="H460" s="17">
        <v>3340</v>
      </c>
      <c r="I460" s="15" t="s">
        <v>153</v>
      </c>
      <c r="J460" s="18">
        <f t="shared" si="2"/>
        <v>38800</v>
      </c>
      <c r="K460" s="18"/>
      <c r="L460" s="18"/>
      <c r="M460" s="19">
        <v>38800</v>
      </c>
      <c r="N460" s="19"/>
      <c r="O460" s="19"/>
      <c r="P460" s="19"/>
      <c r="Q460" s="19"/>
      <c r="R460" s="19"/>
      <c r="S460" s="19"/>
      <c r="T460" s="19"/>
      <c r="U460" s="19"/>
      <c r="V460" s="19"/>
      <c r="W460" s="20" t="s">
        <v>241</v>
      </c>
    </row>
    <row r="461" spans="1:23" s="1" customFormat="1" ht="75" hidden="1" x14ac:dyDescent="0.25">
      <c r="A461" s="14" t="s">
        <v>240</v>
      </c>
      <c r="B461" s="15">
        <v>2522221040</v>
      </c>
      <c r="C461" s="16" t="s">
        <v>23</v>
      </c>
      <c r="D461" s="16" t="s">
        <v>24</v>
      </c>
      <c r="E461" s="28" t="s">
        <v>388</v>
      </c>
      <c r="F461" s="28" t="s">
        <v>388</v>
      </c>
      <c r="G461" s="16" t="s">
        <v>25</v>
      </c>
      <c r="H461" s="17">
        <v>3340</v>
      </c>
      <c r="I461" s="15" t="s">
        <v>82</v>
      </c>
      <c r="J461" s="18">
        <f t="shared" si="2"/>
        <v>10000</v>
      </c>
      <c r="K461" s="18"/>
      <c r="L461" s="18"/>
      <c r="M461" s="19"/>
      <c r="N461" s="19"/>
      <c r="O461" s="19">
        <v>10000</v>
      </c>
      <c r="P461" s="19"/>
      <c r="Q461" s="19"/>
      <c r="R461" s="19"/>
      <c r="S461" s="19"/>
      <c r="T461" s="19"/>
      <c r="U461" s="19"/>
      <c r="V461" s="19"/>
      <c r="W461" s="20" t="s">
        <v>225</v>
      </c>
    </row>
    <row r="462" spans="1:23" s="1" customFormat="1" ht="105" hidden="1" x14ac:dyDescent="0.25">
      <c r="A462" s="14" t="s">
        <v>240</v>
      </c>
      <c r="B462" s="15">
        <v>2522221040</v>
      </c>
      <c r="C462" s="16" t="s">
        <v>23</v>
      </c>
      <c r="D462" s="16" t="s">
        <v>24</v>
      </c>
      <c r="E462" s="28" t="s">
        <v>388</v>
      </c>
      <c r="F462" s="28" t="s">
        <v>388</v>
      </c>
      <c r="G462" s="16" t="s">
        <v>25</v>
      </c>
      <c r="H462" s="17">
        <v>3530</v>
      </c>
      <c r="I462" s="15" t="s">
        <v>242</v>
      </c>
      <c r="J462" s="18">
        <f t="shared" ref="J462:J525" si="3">SUM(K462:V462)</f>
        <v>20000</v>
      </c>
      <c r="K462" s="18"/>
      <c r="L462" s="18"/>
      <c r="M462" s="19"/>
      <c r="N462" s="19">
        <v>20000</v>
      </c>
      <c r="O462" s="19"/>
      <c r="P462" s="19"/>
      <c r="Q462" s="19"/>
      <c r="R462" s="19"/>
      <c r="S462" s="19"/>
      <c r="T462" s="19"/>
      <c r="U462" s="19"/>
      <c r="V462" s="19"/>
      <c r="W462" s="20" t="s">
        <v>243</v>
      </c>
    </row>
    <row r="463" spans="1:23" s="1" customFormat="1" ht="45" hidden="1" x14ac:dyDescent="0.25">
      <c r="A463" s="14" t="s">
        <v>240</v>
      </c>
      <c r="B463" s="15">
        <v>2522221040</v>
      </c>
      <c r="C463" s="16" t="s">
        <v>23</v>
      </c>
      <c r="D463" s="16" t="s">
        <v>24</v>
      </c>
      <c r="E463" s="28" t="s">
        <v>388</v>
      </c>
      <c r="F463" s="28" t="s">
        <v>388</v>
      </c>
      <c r="G463" s="16" t="s">
        <v>25</v>
      </c>
      <c r="H463" s="17">
        <v>3820</v>
      </c>
      <c r="I463" s="15" t="s">
        <v>84</v>
      </c>
      <c r="J463" s="18">
        <f t="shared" si="3"/>
        <v>92000</v>
      </c>
      <c r="K463" s="18"/>
      <c r="L463" s="18"/>
      <c r="M463" s="19">
        <v>92000</v>
      </c>
      <c r="N463" s="19"/>
      <c r="O463" s="19"/>
      <c r="P463" s="19"/>
      <c r="Q463" s="19"/>
      <c r="R463" s="19"/>
      <c r="S463" s="19"/>
      <c r="T463" s="19"/>
      <c r="U463" s="19"/>
      <c r="V463" s="19"/>
      <c r="W463" s="20" t="s">
        <v>244</v>
      </c>
    </row>
    <row r="464" spans="1:23" s="1" customFormat="1" ht="45" hidden="1" x14ac:dyDescent="0.25">
      <c r="A464" s="14" t="s">
        <v>240</v>
      </c>
      <c r="B464" s="15">
        <v>2522221040</v>
      </c>
      <c r="C464" s="16" t="s">
        <v>23</v>
      </c>
      <c r="D464" s="16" t="s">
        <v>24</v>
      </c>
      <c r="E464" s="28" t="s">
        <v>388</v>
      </c>
      <c r="F464" s="28" t="s">
        <v>388</v>
      </c>
      <c r="G464" s="16" t="s">
        <v>25</v>
      </c>
      <c r="H464" s="17">
        <v>3820</v>
      </c>
      <c r="I464" s="15" t="s">
        <v>84</v>
      </c>
      <c r="J464" s="18">
        <f t="shared" si="3"/>
        <v>38000</v>
      </c>
      <c r="K464" s="18"/>
      <c r="L464" s="18"/>
      <c r="M464" s="19">
        <v>38000</v>
      </c>
      <c r="N464" s="19"/>
      <c r="O464" s="19"/>
      <c r="P464" s="19"/>
      <c r="Q464" s="19"/>
      <c r="R464" s="19"/>
      <c r="S464" s="19"/>
      <c r="T464" s="19"/>
      <c r="U464" s="19"/>
      <c r="V464" s="19"/>
      <c r="W464" s="20" t="s">
        <v>245</v>
      </c>
    </row>
    <row r="465" spans="1:23" s="1" customFormat="1" ht="60" hidden="1" x14ac:dyDescent="0.25">
      <c r="A465" s="14" t="s">
        <v>240</v>
      </c>
      <c r="B465" s="15">
        <v>2522221040</v>
      </c>
      <c r="C465" s="16" t="s">
        <v>23</v>
      </c>
      <c r="D465" s="16" t="s">
        <v>24</v>
      </c>
      <c r="E465" s="28" t="s">
        <v>388</v>
      </c>
      <c r="F465" s="28" t="s">
        <v>388</v>
      </c>
      <c r="G465" s="16" t="s">
        <v>25</v>
      </c>
      <c r="H465" s="17">
        <v>3990</v>
      </c>
      <c r="I465" s="15" t="s">
        <v>145</v>
      </c>
      <c r="J465" s="18">
        <f t="shared" si="3"/>
        <v>40000</v>
      </c>
      <c r="K465" s="18"/>
      <c r="L465" s="18"/>
      <c r="M465" s="19"/>
      <c r="N465" s="19"/>
      <c r="O465" s="19"/>
      <c r="P465" s="19">
        <v>40000</v>
      </c>
      <c r="Q465" s="19"/>
      <c r="R465" s="19"/>
      <c r="S465" s="19"/>
      <c r="T465" s="19"/>
      <c r="U465" s="19"/>
      <c r="V465" s="19"/>
      <c r="W465" s="20" t="s">
        <v>246</v>
      </c>
    </row>
    <row r="466" spans="1:23" s="1" customFormat="1" ht="45" hidden="1" x14ac:dyDescent="0.25">
      <c r="A466" s="14" t="s">
        <v>240</v>
      </c>
      <c r="B466" s="15">
        <v>1422730001</v>
      </c>
      <c r="C466" s="16" t="s">
        <v>23</v>
      </c>
      <c r="D466" s="16" t="s">
        <v>24</v>
      </c>
      <c r="E466" s="28" t="s">
        <v>388</v>
      </c>
      <c r="F466" s="28" t="s">
        <v>388</v>
      </c>
      <c r="G466" s="16" t="s">
        <v>25</v>
      </c>
      <c r="H466" s="17">
        <v>3390</v>
      </c>
      <c r="I466" s="15" t="s">
        <v>247</v>
      </c>
      <c r="J466" s="18">
        <f t="shared" si="3"/>
        <v>45000</v>
      </c>
      <c r="K466" s="18"/>
      <c r="L466" s="18"/>
      <c r="M466" s="19"/>
      <c r="N466" s="19"/>
      <c r="O466" s="19"/>
      <c r="P466" s="19"/>
      <c r="Q466" s="19"/>
      <c r="R466" s="19"/>
      <c r="S466" s="19"/>
      <c r="T466" s="19"/>
      <c r="U466" s="19">
        <v>45000</v>
      </c>
      <c r="V466" s="19"/>
      <c r="W466" s="20" t="s">
        <v>248</v>
      </c>
    </row>
    <row r="467" spans="1:23" s="1" customFormat="1" ht="45" hidden="1" x14ac:dyDescent="0.25">
      <c r="A467" s="14" t="s">
        <v>240</v>
      </c>
      <c r="B467" s="15">
        <v>1422730001</v>
      </c>
      <c r="C467" s="16" t="s">
        <v>23</v>
      </c>
      <c r="D467" s="16" t="s">
        <v>24</v>
      </c>
      <c r="E467" s="28" t="s">
        <v>388</v>
      </c>
      <c r="F467" s="28" t="s">
        <v>388</v>
      </c>
      <c r="G467" s="16" t="s">
        <v>25</v>
      </c>
      <c r="H467" s="17">
        <v>3340</v>
      </c>
      <c r="I467" s="15" t="s">
        <v>82</v>
      </c>
      <c r="J467" s="18">
        <f t="shared" si="3"/>
        <v>97000</v>
      </c>
      <c r="K467" s="18"/>
      <c r="L467" s="18"/>
      <c r="M467" s="19"/>
      <c r="N467" s="19"/>
      <c r="O467" s="19"/>
      <c r="P467" s="19"/>
      <c r="Q467" s="19">
        <v>48500</v>
      </c>
      <c r="R467" s="19">
        <v>48500</v>
      </c>
      <c r="S467" s="19"/>
      <c r="T467" s="19"/>
      <c r="U467" s="19"/>
      <c r="V467" s="19"/>
      <c r="W467" s="20" t="s">
        <v>241</v>
      </c>
    </row>
    <row r="468" spans="1:23" s="1" customFormat="1" ht="75" hidden="1" x14ac:dyDescent="0.25">
      <c r="A468" s="14" t="s">
        <v>240</v>
      </c>
      <c r="B468" s="15">
        <v>1422730001</v>
      </c>
      <c r="C468" s="16" t="s">
        <v>23</v>
      </c>
      <c r="D468" s="16" t="s">
        <v>24</v>
      </c>
      <c r="E468" s="28" t="s">
        <v>388</v>
      </c>
      <c r="F468" s="28" t="s">
        <v>388</v>
      </c>
      <c r="G468" s="16" t="s">
        <v>25</v>
      </c>
      <c r="H468" s="17">
        <v>3340</v>
      </c>
      <c r="I468" s="15" t="s">
        <v>82</v>
      </c>
      <c r="J468" s="18">
        <f t="shared" si="3"/>
        <v>5520</v>
      </c>
      <c r="K468" s="18"/>
      <c r="L468" s="18"/>
      <c r="M468" s="19"/>
      <c r="N468" s="19"/>
      <c r="O468" s="19"/>
      <c r="P468" s="19"/>
      <c r="Q468" s="19"/>
      <c r="R468" s="19"/>
      <c r="S468" s="19">
        <v>5520</v>
      </c>
      <c r="T468" s="19"/>
      <c r="U468" s="19"/>
      <c r="V468" s="19"/>
      <c r="W468" s="20" t="s">
        <v>225</v>
      </c>
    </row>
    <row r="469" spans="1:23" s="1" customFormat="1" ht="45" hidden="1" x14ac:dyDescent="0.25">
      <c r="A469" s="14" t="s">
        <v>240</v>
      </c>
      <c r="B469" s="15">
        <v>1422730001</v>
      </c>
      <c r="C469" s="16" t="s">
        <v>23</v>
      </c>
      <c r="D469" s="16" t="s">
        <v>24</v>
      </c>
      <c r="E469" s="28" t="s">
        <v>388</v>
      </c>
      <c r="F469" s="28" t="s">
        <v>388</v>
      </c>
      <c r="G469" s="16" t="s">
        <v>25</v>
      </c>
      <c r="H469" s="17">
        <v>3820</v>
      </c>
      <c r="I469" s="15" t="s">
        <v>84</v>
      </c>
      <c r="J469" s="18">
        <f t="shared" si="3"/>
        <v>92000</v>
      </c>
      <c r="K469" s="18"/>
      <c r="L469" s="18"/>
      <c r="M469" s="19"/>
      <c r="N469" s="19"/>
      <c r="O469" s="19"/>
      <c r="P469" s="19"/>
      <c r="Q469" s="19"/>
      <c r="R469" s="19"/>
      <c r="S469" s="19"/>
      <c r="T469" s="19">
        <v>92000</v>
      </c>
      <c r="U469" s="19"/>
      <c r="V469" s="19"/>
      <c r="W469" s="20" t="s">
        <v>249</v>
      </c>
    </row>
    <row r="470" spans="1:23" s="1" customFormat="1" ht="45" hidden="1" x14ac:dyDescent="0.25">
      <c r="A470" s="14" t="s">
        <v>240</v>
      </c>
      <c r="B470" s="15">
        <v>1422730001</v>
      </c>
      <c r="C470" s="16" t="s">
        <v>23</v>
      </c>
      <c r="D470" s="16" t="s">
        <v>24</v>
      </c>
      <c r="E470" s="28" t="s">
        <v>388</v>
      </c>
      <c r="F470" s="28" t="s">
        <v>388</v>
      </c>
      <c r="G470" s="16" t="s">
        <v>25</v>
      </c>
      <c r="H470" s="17">
        <v>3820</v>
      </c>
      <c r="I470" s="15" t="s">
        <v>84</v>
      </c>
      <c r="J470" s="18">
        <f t="shared" si="3"/>
        <v>38000</v>
      </c>
      <c r="K470" s="18"/>
      <c r="L470" s="18"/>
      <c r="M470" s="19"/>
      <c r="N470" s="19"/>
      <c r="O470" s="19"/>
      <c r="P470" s="19"/>
      <c r="Q470" s="19"/>
      <c r="R470" s="19"/>
      <c r="S470" s="19"/>
      <c r="T470" s="19">
        <v>38000</v>
      </c>
      <c r="U470" s="19"/>
      <c r="V470" s="19"/>
      <c r="W470" s="20" t="s">
        <v>245</v>
      </c>
    </row>
    <row r="471" spans="1:23" s="1" customFormat="1" ht="45" hidden="1" x14ac:dyDescent="0.25">
      <c r="A471" s="14" t="s">
        <v>250</v>
      </c>
      <c r="B471" s="15">
        <v>1522010000</v>
      </c>
      <c r="C471" s="16" t="s">
        <v>23</v>
      </c>
      <c r="D471" s="16" t="s">
        <v>24</v>
      </c>
      <c r="E471" s="28" t="s">
        <v>388</v>
      </c>
      <c r="F471" s="28" t="s">
        <v>392</v>
      </c>
      <c r="G471" s="16" t="s">
        <v>25</v>
      </c>
      <c r="H471" s="17">
        <v>2210</v>
      </c>
      <c r="I471" s="15" t="s">
        <v>65</v>
      </c>
      <c r="J471" s="18">
        <f t="shared" si="3"/>
        <v>9000</v>
      </c>
      <c r="K471" s="18">
        <v>4000</v>
      </c>
      <c r="L471" s="18">
        <v>5000</v>
      </c>
      <c r="M471" s="19"/>
      <c r="N471" s="19"/>
      <c r="O471" s="19"/>
      <c r="P471" s="19"/>
      <c r="Q471" s="19"/>
      <c r="R471" s="19"/>
      <c r="S471" s="19"/>
      <c r="T471" s="19"/>
      <c r="U471" s="19"/>
      <c r="V471" s="19"/>
      <c r="W471" s="20" t="s">
        <v>251</v>
      </c>
    </row>
    <row r="472" spans="1:23" s="1" customFormat="1" ht="60" hidden="1" x14ac:dyDescent="0.25">
      <c r="A472" s="14" t="s">
        <v>250</v>
      </c>
      <c r="B472" s="15">
        <v>1522010000</v>
      </c>
      <c r="C472" s="16" t="s">
        <v>23</v>
      </c>
      <c r="D472" s="16" t="s">
        <v>24</v>
      </c>
      <c r="E472" s="28" t="s">
        <v>388</v>
      </c>
      <c r="F472" s="28" t="s">
        <v>392</v>
      </c>
      <c r="G472" s="16" t="s">
        <v>25</v>
      </c>
      <c r="H472" s="17">
        <v>2540</v>
      </c>
      <c r="I472" s="15" t="s">
        <v>151</v>
      </c>
      <c r="J472" s="18">
        <f t="shared" si="3"/>
        <v>200</v>
      </c>
      <c r="K472" s="18">
        <v>200</v>
      </c>
      <c r="L472" s="18"/>
      <c r="M472" s="19"/>
      <c r="N472" s="19"/>
      <c r="O472" s="19"/>
      <c r="P472" s="19"/>
      <c r="Q472" s="19"/>
      <c r="R472" s="19"/>
      <c r="S472" s="19"/>
      <c r="T472" s="19"/>
      <c r="U472" s="19"/>
      <c r="V472" s="19"/>
      <c r="W472" s="20" t="s">
        <v>252</v>
      </c>
    </row>
    <row r="473" spans="1:23" s="1" customFormat="1" ht="60" hidden="1" x14ac:dyDescent="0.25">
      <c r="A473" s="14" t="s">
        <v>250</v>
      </c>
      <c r="B473" s="15">
        <v>1522010000</v>
      </c>
      <c r="C473" s="16" t="s">
        <v>23</v>
      </c>
      <c r="D473" s="16" t="s">
        <v>24</v>
      </c>
      <c r="E473" s="28" t="s">
        <v>388</v>
      </c>
      <c r="F473" s="28" t="s">
        <v>392</v>
      </c>
      <c r="G473" s="16" t="s">
        <v>25</v>
      </c>
      <c r="H473" s="17">
        <v>2610</v>
      </c>
      <c r="I473" s="15" t="s">
        <v>129</v>
      </c>
      <c r="J473" s="18">
        <f t="shared" si="3"/>
        <v>81615</v>
      </c>
      <c r="K473" s="18">
        <v>40807.5</v>
      </c>
      <c r="L473" s="18">
        <v>40807.5</v>
      </c>
      <c r="M473" s="19"/>
      <c r="N473" s="19"/>
      <c r="O473" s="19"/>
      <c r="P473" s="19"/>
      <c r="Q473" s="19"/>
      <c r="R473" s="19"/>
      <c r="S473" s="19"/>
      <c r="T473" s="19"/>
      <c r="U473" s="19"/>
      <c r="V473" s="19"/>
      <c r="W473" s="20" t="s">
        <v>253</v>
      </c>
    </row>
    <row r="474" spans="1:23" s="1" customFormat="1" ht="45" hidden="1" x14ac:dyDescent="0.25">
      <c r="A474" s="14" t="s">
        <v>250</v>
      </c>
      <c r="B474" s="15">
        <v>1522010000</v>
      </c>
      <c r="C474" s="16" t="s">
        <v>23</v>
      </c>
      <c r="D474" s="16" t="s">
        <v>24</v>
      </c>
      <c r="E474" s="28" t="s">
        <v>388</v>
      </c>
      <c r="F474" s="28" t="s">
        <v>392</v>
      </c>
      <c r="G474" s="16" t="s">
        <v>25</v>
      </c>
      <c r="H474" s="17">
        <v>3110</v>
      </c>
      <c r="I474" s="15" t="s">
        <v>254</v>
      </c>
      <c r="J474" s="18">
        <f t="shared" si="3"/>
        <v>180000</v>
      </c>
      <c r="K474" s="18">
        <v>90000</v>
      </c>
      <c r="L474" s="18">
        <v>90000</v>
      </c>
      <c r="M474" s="19"/>
      <c r="N474" s="19"/>
      <c r="O474" s="19"/>
      <c r="P474" s="19"/>
      <c r="Q474" s="19"/>
      <c r="R474" s="19"/>
      <c r="S474" s="19"/>
      <c r="T474" s="19"/>
      <c r="U474" s="19"/>
      <c r="V474" s="19"/>
      <c r="W474" s="20" t="s">
        <v>255</v>
      </c>
    </row>
    <row r="475" spans="1:23" s="1" customFormat="1" ht="75" hidden="1" x14ac:dyDescent="0.25">
      <c r="A475" s="14" t="s">
        <v>250</v>
      </c>
      <c r="B475" s="15">
        <v>1522010000</v>
      </c>
      <c r="C475" s="16" t="s">
        <v>23</v>
      </c>
      <c r="D475" s="16" t="s">
        <v>24</v>
      </c>
      <c r="E475" s="28" t="s">
        <v>388</v>
      </c>
      <c r="F475" s="28" t="s">
        <v>392</v>
      </c>
      <c r="G475" s="16" t="s">
        <v>25</v>
      </c>
      <c r="H475" s="17">
        <v>3130</v>
      </c>
      <c r="I475" s="15" t="s">
        <v>256</v>
      </c>
      <c r="J475" s="18">
        <f t="shared" si="3"/>
        <v>29133.34</v>
      </c>
      <c r="K475" s="18">
        <v>14566.67</v>
      </c>
      <c r="L475" s="18">
        <v>14566.67</v>
      </c>
      <c r="M475" s="19"/>
      <c r="N475" s="19"/>
      <c r="O475" s="19"/>
      <c r="P475" s="19"/>
      <c r="Q475" s="19"/>
      <c r="R475" s="19"/>
      <c r="S475" s="19"/>
      <c r="T475" s="19"/>
      <c r="U475" s="19"/>
      <c r="V475" s="19"/>
      <c r="W475" s="20" t="s">
        <v>257</v>
      </c>
    </row>
    <row r="476" spans="1:23" s="1" customFormat="1" ht="60" hidden="1" x14ac:dyDescent="0.25">
      <c r="A476" s="14" t="s">
        <v>250</v>
      </c>
      <c r="B476" s="15">
        <v>1522010000</v>
      </c>
      <c r="C476" s="16" t="s">
        <v>23</v>
      </c>
      <c r="D476" s="16" t="s">
        <v>24</v>
      </c>
      <c r="E476" s="28" t="s">
        <v>388</v>
      </c>
      <c r="F476" s="28" t="s">
        <v>392</v>
      </c>
      <c r="G476" s="16" t="s">
        <v>25</v>
      </c>
      <c r="H476" s="17">
        <v>3140</v>
      </c>
      <c r="I476" s="15" t="s">
        <v>258</v>
      </c>
      <c r="J476" s="18">
        <f t="shared" si="3"/>
        <v>76000</v>
      </c>
      <c r="K476" s="18">
        <v>38000</v>
      </c>
      <c r="L476" s="18">
        <v>38000</v>
      </c>
      <c r="M476" s="19"/>
      <c r="N476" s="19"/>
      <c r="O476" s="19"/>
      <c r="P476" s="19"/>
      <c r="Q476" s="19"/>
      <c r="R476" s="19"/>
      <c r="S476" s="19"/>
      <c r="T476" s="19"/>
      <c r="U476" s="19"/>
      <c r="V476" s="19"/>
      <c r="W476" s="20" t="s">
        <v>259</v>
      </c>
    </row>
    <row r="477" spans="1:23" s="1" customFormat="1" ht="45" hidden="1" x14ac:dyDescent="0.25">
      <c r="A477" s="14" t="s">
        <v>250</v>
      </c>
      <c r="B477" s="15">
        <v>1522010000</v>
      </c>
      <c r="C477" s="16" t="s">
        <v>23</v>
      </c>
      <c r="D477" s="16" t="s">
        <v>24</v>
      </c>
      <c r="E477" s="28" t="s">
        <v>388</v>
      </c>
      <c r="F477" s="28" t="s">
        <v>392</v>
      </c>
      <c r="G477" s="16" t="s">
        <v>25</v>
      </c>
      <c r="H477" s="17">
        <v>3290</v>
      </c>
      <c r="I477" s="15" t="s">
        <v>260</v>
      </c>
      <c r="J477" s="18">
        <f t="shared" si="3"/>
        <v>100</v>
      </c>
      <c r="K477" s="18"/>
      <c r="L477" s="18">
        <v>100</v>
      </c>
      <c r="M477" s="19"/>
      <c r="N477" s="19"/>
      <c r="O477" s="19"/>
      <c r="P477" s="19"/>
      <c r="Q477" s="19"/>
      <c r="R477" s="19"/>
      <c r="S477" s="19"/>
      <c r="T477" s="19"/>
      <c r="U477" s="19"/>
      <c r="V477" s="19"/>
      <c r="W477" s="20" t="s">
        <v>261</v>
      </c>
    </row>
    <row r="478" spans="1:23" s="1" customFormat="1" ht="60" hidden="1" x14ac:dyDescent="0.25">
      <c r="A478" s="14" t="s">
        <v>250</v>
      </c>
      <c r="B478" s="15">
        <v>1522010000</v>
      </c>
      <c r="C478" s="16" t="s">
        <v>23</v>
      </c>
      <c r="D478" s="16" t="s">
        <v>24</v>
      </c>
      <c r="E478" s="28" t="s">
        <v>388</v>
      </c>
      <c r="F478" s="28" t="s">
        <v>392</v>
      </c>
      <c r="G478" s="16" t="s">
        <v>25</v>
      </c>
      <c r="H478" s="17">
        <v>3380</v>
      </c>
      <c r="I478" s="15" t="s">
        <v>262</v>
      </c>
      <c r="J478" s="18">
        <f t="shared" si="3"/>
        <v>288832.75</v>
      </c>
      <c r="K478" s="18">
        <v>150464.38</v>
      </c>
      <c r="L478" s="18">
        <v>138368.37</v>
      </c>
      <c r="M478" s="19"/>
      <c r="N478" s="19"/>
      <c r="O478" s="19"/>
      <c r="P478" s="19"/>
      <c r="Q478" s="19"/>
      <c r="R478" s="19"/>
      <c r="S478" s="19"/>
      <c r="T478" s="19"/>
      <c r="U478" s="19"/>
      <c r="V478" s="19"/>
      <c r="W478" s="20" t="s">
        <v>263</v>
      </c>
    </row>
    <row r="479" spans="1:23" s="1" customFormat="1" ht="45" x14ac:dyDescent="0.25">
      <c r="A479" s="14" t="s">
        <v>250</v>
      </c>
      <c r="B479" s="15">
        <v>1522010000</v>
      </c>
      <c r="C479" s="16" t="s">
        <v>23</v>
      </c>
      <c r="D479" s="16" t="s">
        <v>24</v>
      </c>
      <c r="E479" s="28" t="s">
        <v>388</v>
      </c>
      <c r="F479" s="28" t="s">
        <v>392</v>
      </c>
      <c r="G479" s="16" t="s">
        <v>25</v>
      </c>
      <c r="H479" s="17">
        <v>3450</v>
      </c>
      <c r="I479" s="15" t="s">
        <v>264</v>
      </c>
      <c r="J479" s="18">
        <f t="shared" si="3"/>
        <v>131500</v>
      </c>
      <c r="K479" s="18">
        <v>131500</v>
      </c>
      <c r="L479" s="18"/>
      <c r="M479" s="19"/>
      <c r="N479" s="19"/>
      <c r="O479" s="19"/>
      <c r="P479" s="19"/>
      <c r="Q479" s="19"/>
      <c r="R479" s="19"/>
      <c r="S479" s="19"/>
      <c r="T479" s="19"/>
      <c r="U479" s="19"/>
      <c r="V479" s="19"/>
      <c r="W479" s="20" t="s">
        <v>265</v>
      </c>
    </row>
    <row r="480" spans="1:23" s="1" customFormat="1" ht="60" hidden="1" x14ac:dyDescent="0.25">
      <c r="A480" s="14" t="s">
        <v>250</v>
      </c>
      <c r="B480" s="15">
        <v>1522010000</v>
      </c>
      <c r="C480" s="16" t="s">
        <v>23</v>
      </c>
      <c r="D480" s="16" t="s">
        <v>24</v>
      </c>
      <c r="E480" s="28" t="s">
        <v>388</v>
      </c>
      <c r="F480" s="28" t="s">
        <v>392</v>
      </c>
      <c r="G480" s="16" t="s">
        <v>25</v>
      </c>
      <c r="H480" s="17">
        <v>3550</v>
      </c>
      <c r="I480" s="15" t="s">
        <v>266</v>
      </c>
      <c r="J480" s="18">
        <f t="shared" si="3"/>
        <v>23750</v>
      </c>
      <c r="K480" s="18"/>
      <c r="L480" s="18">
        <v>23750</v>
      </c>
      <c r="M480" s="19"/>
      <c r="N480" s="19"/>
      <c r="O480" s="19"/>
      <c r="P480" s="19"/>
      <c r="Q480" s="19"/>
      <c r="R480" s="19"/>
      <c r="S480" s="19"/>
      <c r="T480" s="19"/>
      <c r="U480" s="19"/>
      <c r="V480" s="19"/>
      <c r="W480" s="20" t="s">
        <v>267</v>
      </c>
    </row>
    <row r="481" spans="1:23" s="1" customFormat="1" ht="45" hidden="1" x14ac:dyDescent="0.25">
      <c r="A481" s="14" t="s">
        <v>250</v>
      </c>
      <c r="B481" s="15">
        <v>1522010000</v>
      </c>
      <c r="C481" s="16" t="s">
        <v>23</v>
      </c>
      <c r="D481" s="16" t="s">
        <v>24</v>
      </c>
      <c r="E481" s="28" t="s">
        <v>388</v>
      </c>
      <c r="F481" s="28" t="s">
        <v>392</v>
      </c>
      <c r="G481" s="16" t="s">
        <v>25</v>
      </c>
      <c r="H481" s="17">
        <v>3580</v>
      </c>
      <c r="I481" s="15" t="s">
        <v>143</v>
      </c>
      <c r="J481" s="18">
        <f t="shared" si="3"/>
        <v>477524.6</v>
      </c>
      <c r="K481" s="18">
        <v>239262.3</v>
      </c>
      <c r="L481" s="18">
        <v>238262.3</v>
      </c>
      <c r="M481" s="19"/>
      <c r="N481" s="19"/>
      <c r="O481" s="19"/>
      <c r="P481" s="19"/>
      <c r="Q481" s="19"/>
      <c r="R481" s="19"/>
      <c r="S481" s="19"/>
      <c r="T481" s="19"/>
      <c r="U481" s="19"/>
      <c r="V481" s="19"/>
      <c r="W481" s="20" t="s">
        <v>268</v>
      </c>
    </row>
    <row r="482" spans="1:23" s="1" customFormat="1" ht="45" hidden="1" x14ac:dyDescent="0.25">
      <c r="A482" s="14" t="s">
        <v>250</v>
      </c>
      <c r="B482" s="15">
        <v>1522010000</v>
      </c>
      <c r="C482" s="16" t="s">
        <v>23</v>
      </c>
      <c r="D482" s="16" t="s">
        <v>24</v>
      </c>
      <c r="E482" s="28" t="s">
        <v>388</v>
      </c>
      <c r="F482" s="28" t="s">
        <v>392</v>
      </c>
      <c r="G482" s="16" t="s">
        <v>25</v>
      </c>
      <c r="H482" s="17">
        <v>3590</v>
      </c>
      <c r="I482" s="15" t="s">
        <v>269</v>
      </c>
      <c r="J482" s="18">
        <f t="shared" si="3"/>
        <v>121887.2</v>
      </c>
      <c r="K482" s="18">
        <v>60943.6</v>
      </c>
      <c r="L482" s="18">
        <v>60943.6</v>
      </c>
      <c r="M482" s="19"/>
      <c r="N482" s="19"/>
      <c r="O482" s="19"/>
      <c r="P482" s="19"/>
      <c r="Q482" s="19"/>
      <c r="R482" s="19"/>
      <c r="S482" s="19"/>
      <c r="T482" s="19"/>
      <c r="U482" s="19"/>
      <c r="V482" s="19"/>
      <c r="W482" s="20" t="s">
        <v>270</v>
      </c>
    </row>
    <row r="483" spans="1:23" s="1" customFormat="1" ht="45" hidden="1" x14ac:dyDescent="0.25">
      <c r="A483" s="14" t="s">
        <v>250</v>
      </c>
      <c r="B483" s="15">
        <v>1522010000</v>
      </c>
      <c r="C483" s="16" t="s">
        <v>23</v>
      </c>
      <c r="D483" s="16" t="s">
        <v>24</v>
      </c>
      <c r="E483" s="28" t="s">
        <v>388</v>
      </c>
      <c r="F483" s="28" t="s">
        <v>392</v>
      </c>
      <c r="G483" s="16" t="s">
        <v>25</v>
      </c>
      <c r="H483" s="17">
        <v>3720</v>
      </c>
      <c r="I483" s="15" t="s">
        <v>74</v>
      </c>
      <c r="J483" s="18">
        <f t="shared" si="3"/>
        <v>1420</v>
      </c>
      <c r="K483" s="18">
        <v>710</v>
      </c>
      <c r="L483" s="18">
        <v>710</v>
      </c>
      <c r="M483" s="19"/>
      <c r="N483" s="19"/>
      <c r="O483" s="19"/>
      <c r="P483" s="19"/>
      <c r="Q483" s="19"/>
      <c r="R483" s="19"/>
      <c r="S483" s="19"/>
      <c r="T483" s="19"/>
      <c r="U483" s="19"/>
      <c r="V483" s="19"/>
      <c r="W483" s="20" t="s">
        <v>271</v>
      </c>
    </row>
    <row r="484" spans="1:23" s="1" customFormat="1" ht="45" hidden="1" x14ac:dyDescent="0.25">
      <c r="A484" s="14" t="s">
        <v>250</v>
      </c>
      <c r="B484" s="15">
        <v>1522010000</v>
      </c>
      <c r="C484" s="16" t="s">
        <v>23</v>
      </c>
      <c r="D484" s="16" t="s">
        <v>24</v>
      </c>
      <c r="E484" s="28" t="s">
        <v>388</v>
      </c>
      <c r="F484" s="28" t="s">
        <v>392</v>
      </c>
      <c r="G484" s="16" t="s">
        <v>25</v>
      </c>
      <c r="H484" s="17">
        <v>3920</v>
      </c>
      <c r="I484" s="15" t="s">
        <v>70</v>
      </c>
      <c r="J484" s="18">
        <f t="shared" si="3"/>
        <v>1050</v>
      </c>
      <c r="K484" s="18"/>
      <c r="L484" s="18">
        <v>1050</v>
      </c>
      <c r="M484" s="19"/>
      <c r="N484" s="19"/>
      <c r="O484" s="19"/>
      <c r="P484" s="19"/>
      <c r="Q484" s="19"/>
      <c r="R484" s="19"/>
      <c r="S484" s="19"/>
      <c r="T484" s="19"/>
      <c r="U484" s="19"/>
      <c r="V484" s="19"/>
      <c r="W484" s="20" t="s">
        <v>272</v>
      </c>
    </row>
    <row r="485" spans="1:23" s="1" customFormat="1" ht="60" hidden="1" x14ac:dyDescent="0.25">
      <c r="A485" s="14" t="s">
        <v>250</v>
      </c>
      <c r="B485" s="15">
        <v>2522221040</v>
      </c>
      <c r="C485" s="16" t="s">
        <v>23</v>
      </c>
      <c r="D485" s="16" t="s">
        <v>24</v>
      </c>
      <c r="E485" s="28" t="s">
        <v>388</v>
      </c>
      <c r="F485" s="28" t="s">
        <v>392</v>
      </c>
      <c r="G485" s="16" t="s">
        <v>25</v>
      </c>
      <c r="H485" s="17">
        <v>2110</v>
      </c>
      <c r="I485" s="15" t="s">
        <v>195</v>
      </c>
      <c r="J485" s="18">
        <f t="shared" si="3"/>
        <v>30000</v>
      </c>
      <c r="K485" s="18"/>
      <c r="L485" s="18"/>
      <c r="M485" s="19"/>
      <c r="N485" s="19"/>
      <c r="O485" s="19">
        <v>30000</v>
      </c>
      <c r="P485" s="19"/>
      <c r="Q485" s="19"/>
      <c r="R485" s="19"/>
      <c r="S485" s="19"/>
      <c r="T485" s="19"/>
      <c r="U485" s="19"/>
      <c r="V485" s="19"/>
      <c r="W485" s="20" t="s">
        <v>273</v>
      </c>
    </row>
    <row r="486" spans="1:23" s="1" customFormat="1" ht="90" hidden="1" x14ac:dyDescent="0.25">
      <c r="A486" s="14" t="s">
        <v>250</v>
      </c>
      <c r="B486" s="15">
        <v>2522221040</v>
      </c>
      <c r="C486" s="16" t="s">
        <v>23</v>
      </c>
      <c r="D486" s="16" t="s">
        <v>24</v>
      </c>
      <c r="E486" s="28" t="s">
        <v>388</v>
      </c>
      <c r="F486" s="28" t="s">
        <v>392</v>
      </c>
      <c r="G486" s="16" t="s">
        <v>25</v>
      </c>
      <c r="H486" s="17">
        <v>2140</v>
      </c>
      <c r="I486" s="15" t="s">
        <v>197</v>
      </c>
      <c r="J486" s="18">
        <f t="shared" si="3"/>
        <v>30000</v>
      </c>
      <c r="K486" s="18"/>
      <c r="L486" s="18"/>
      <c r="M486" s="19">
        <v>30000</v>
      </c>
      <c r="N486" s="19"/>
      <c r="O486" s="19"/>
      <c r="P486" s="19"/>
      <c r="Q486" s="19"/>
      <c r="R486" s="19"/>
      <c r="S486" s="19"/>
      <c r="T486" s="19"/>
      <c r="U486" s="19"/>
      <c r="V486" s="19"/>
      <c r="W486" s="20" t="s">
        <v>274</v>
      </c>
    </row>
    <row r="487" spans="1:23" s="1" customFormat="1" ht="45" hidden="1" x14ac:dyDescent="0.25">
      <c r="A487" s="14" t="s">
        <v>250</v>
      </c>
      <c r="B487" s="15">
        <v>2522221040</v>
      </c>
      <c r="C487" s="16" t="s">
        <v>23</v>
      </c>
      <c r="D487" s="16" t="s">
        <v>24</v>
      </c>
      <c r="E487" s="28" t="s">
        <v>388</v>
      </c>
      <c r="F487" s="28" t="s">
        <v>392</v>
      </c>
      <c r="G487" s="16" t="s">
        <v>25</v>
      </c>
      <c r="H487" s="17">
        <v>2160</v>
      </c>
      <c r="I487" s="15" t="s">
        <v>275</v>
      </c>
      <c r="J487" s="18">
        <f t="shared" si="3"/>
        <v>60000</v>
      </c>
      <c r="K487" s="18"/>
      <c r="L487" s="18"/>
      <c r="M487" s="19">
        <v>60000</v>
      </c>
      <c r="N487" s="19"/>
      <c r="O487" s="19"/>
      <c r="P487" s="19"/>
      <c r="Q487" s="19"/>
      <c r="R487" s="19"/>
      <c r="S487" s="19"/>
      <c r="T487" s="19"/>
      <c r="U487" s="19"/>
      <c r="V487" s="19"/>
      <c r="W487" s="20" t="s">
        <v>276</v>
      </c>
    </row>
    <row r="488" spans="1:23" s="1" customFormat="1" ht="45" hidden="1" x14ac:dyDescent="0.25">
      <c r="A488" s="14" t="s">
        <v>250</v>
      </c>
      <c r="B488" s="15">
        <v>2522221040</v>
      </c>
      <c r="C488" s="16" t="s">
        <v>23</v>
      </c>
      <c r="D488" s="16" t="s">
        <v>24</v>
      </c>
      <c r="E488" s="28" t="s">
        <v>388</v>
      </c>
      <c r="F488" s="28" t="s">
        <v>392</v>
      </c>
      <c r="G488" s="16" t="s">
        <v>25</v>
      </c>
      <c r="H488" s="17">
        <v>2210</v>
      </c>
      <c r="I488" s="15" t="s">
        <v>65</v>
      </c>
      <c r="J488" s="18">
        <f t="shared" si="3"/>
        <v>31000</v>
      </c>
      <c r="K488" s="18"/>
      <c r="L488" s="18"/>
      <c r="M488" s="19">
        <v>7000</v>
      </c>
      <c r="N488" s="19">
        <v>5000</v>
      </c>
      <c r="O488" s="19">
        <v>7000</v>
      </c>
      <c r="P488" s="19">
        <v>7000</v>
      </c>
      <c r="Q488" s="19">
        <v>5000</v>
      </c>
      <c r="R488" s="19"/>
      <c r="S488" s="19"/>
      <c r="T488" s="19"/>
      <c r="U488" s="19"/>
      <c r="V488" s="19"/>
      <c r="W488" s="20" t="s">
        <v>251</v>
      </c>
    </row>
    <row r="489" spans="1:23" s="1" customFormat="1" ht="60" hidden="1" x14ac:dyDescent="0.25">
      <c r="A489" s="14" t="s">
        <v>250</v>
      </c>
      <c r="B489" s="15">
        <v>2522221040</v>
      </c>
      <c r="C489" s="16" t="s">
        <v>23</v>
      </c>
      <c r="D489" s="16" t="s">
        <v>24</v>
      </c>
      <c r="E489" s="28" t="s">
        <v>388</v>
      </c>
      <c r="F489" s="28" t="s">
        <v>392</v>
      </c>
      <c r="G489" s="16" t="s">
        <v>25</v>
      </c>
      <c r="H489" s="17">
        <v>2610</v>
      </c>
      <c r="I489" s="15" t="s">
        <v>129</v>
      </c>
      <c r="J489" s="18">
        <f t="shared" si="3"/>
        <v>204037.5</v>
      </c>
      <c r="K489" s="18"/>
      <c r="L489" s="18"/>
      <c r="M489" s="19">
        <v>40807.5</v>
      </c>
      <c r="N489" s="19">
        <v>40807.5</v>
      </c>
      <c r="O489" s="19">
        <v>40807.5</v>
      </c>
      <c r="P489" s="19">
        <v>40807.5</v>
      </c>
      <c r="Q489" s="19">
        <v>40807.5</v>
      </c>
      <c r="R489" s="19"/>
      <c r="S489" s="19"/>
      <c r="T489" s="19"/>
      <c r="U489" s="19"/>
      <c r="V489" s="19"/>
      <c r="W489" s="20" t="s">
        <v>253</v>
      </c>
    </row>
    <row r="490" spans="1:23" s="1" customFormat="1" ht="45" hidden="1" x14ac:dyDescent="0.25">
      <c r="A490" s="14" t="s">
        <v>250</v>
      </c>
      <c r="B490" s="15">
        <v>2522221040</v>
      </c>
      <c r="C490" s="16" t="s">
        <v>23</v>
      </c>
      <c r="D490" s="16" t="s">
        <v>24</v>
      </c>
      <c r="E490" s="28" t="s">
        <v>388</v>
      </c>
      <c r="F490" s="28" t="s">
        <v>392</v>
      </c>
      <c r="G490" s="16" t="s">
        <v>25</v>
      </c>
      <c r="H490" s="17">
        <v>2710</v>
      </c>
      <c r="I490" s="15" t="s">
        <v>277</v>
      </c>
      <c r="J490" s="18">
        <f t="shared" si="3"/>
        <v>60000</v>
      </c>
      <c r="K490" s="18"/>
      <c r="L490" s="18"/>
      <c r="M490" s="19"/>
      <c r="N490" s="19"/>
      <c r="O490" s="19"/>
      <c r="P490" s="19">
        <v>60000</v>
      </c>
      <c r="Q490" s="19"/>
      <c r="R490" s="19"/>
      <c r="S490" s="19"/>
      <c r="T490" s="19"/>
      <c r="U490" s="19"/>
      <c r="V490" s="19"/>
      <c r="W490" s="20" t="s">
        <v>278</v>
      </c>
    </row>
    <row r="491" spans="1:23" s="1" customFormat="1" ht="60" hidden="1" x14ac:dyDescent="0.25">
      <c r="A491" s="14" t="s">
        <v>250</v>
      </c>
      <c r="B491" s="15">
        <v>2522221040</v>
      </c>
      <c r="C491" s="16" t="s">
        <v>23</v>
      </c>
      <c r="D491" s="16" t="s">
        <v>24</v>
      </c>
      <c r="E491" s="28" t="s">
        <v>388</v>
      </c>
      <c r="F491" s="28" t="s">
        <v>392</v>
      </c>
      <c r="G491" s="16" t="s">
        <v>25</v>
      </c>
      <c r="H491" s="17">
        <v>2920</v>
      </c>
      <c r="I491" s="15" t="s">
        <v>180</v>
      </c>
      <c r="J491" s="18">
        <f t="shared" si="3"/>
        <v>600</v>
      </c>
      <c r="K491" s="18"/>
      <c r="L491" s="18"/>
      <c r="M491" s="19"/>
      <c r="N491" s="19">
        <v>600</v>
      </c>
      <c r="O491" s="19"/>
      <c r="P491" s="19"/>
      <c r="Q491" s="19"/>
      <c r="R491" s="19"/>
      <c r="S491" s="19"/>
      <c r="T491" s="19"/>
      <c r="U491" s="19"/>
      <c r="V491" s="19"/>
      <c r="W491" s="20" t="s">
        <v>279</v>
      </c>
    </row>
    <row r="492" spans="1:23" s="1" customFormat="1" ht="120" hidden="1" x14ac:dyDescent="0.25">
      <c r="A492" s="14" t="s">
        <v>250</v>
      </c>
      <c r="B492" s="15">
        <v>2522221040</v>
      </c>
      <c r="C492" s="16" t="s">
        <v>23</v>
      </c>
      <c r="D492" s="16" t="s">
        <v>24</v>
      </c>
      <c r="E492" s="28" t="s">
        <v>388</v>
      </c>
      <c r="F492" s="28" t="s">
        <v>392</v>
      </c>
      <c r="G492" s="16" t="s">
        <v>25</v>
      </c>
      <c r="H492" s="17">
        <v>2930</v>
      </c>
      <c r="I492" s="15" t="s">
        <v>280</v>
      </c>
      <c r="J492" s="18">
        <f t="shared" si="3"/>
        <v>2500</v>
      </c>
      <c r="K492" s="18"/>
      <c r="L492" s="18"/>
      <c r="M492" s="19"/>
      <c r="N492" s="19"/>
      <c r="O492" s="19">
        <v>2500</v>
      </c>
      <c r="P492" s="19"/>
      <c r="Q492" s="19"/>
      <c r="R492" s="19"/>
      <c r="S492" s="19"/>
      <c r="T492" s="19"/>
      <c r="U492" s="19"/>
      <c r="V492" s="19"/>
      <c r="W492" s="20" t="s">
        <v>281</v>
      </c>
    </row>
    <row r="493" spans="1:23" s="1" customFormat="1" ht="75" hidden="1" x14ac:dyDescent="0.25">
      <c r="A493" s="14" t="s">
        <v>250</v>
      </c>
      <c r="B493" s="15">
        <v>2522221040</v>
      </c>
      <c r="C493" s="16" t="s">
        <v>23</v>
      </c>
      <c r="D493" s="16" t="s">
        <v>24</v>
      </c>
      <c r="E493" s="28" t="s">
        <v>388</v>
      </c>
      <c r="F493" s="28" t="s">
        <v>392</v>
      </c>
      <c r="G493" s="16" t="s">
        <v>25</v>
      </c>
      <c r="H493" s="17">
        <v>2960</v>
      </c>
      <c r="I493" s="15" t="s">
        <v>282</v>
      </c>
      <c r="J493" s="18">
        <f t="shared" si="3"/>
        <v>12500</v>
      </c>
      <c r="K493" s="18"/>
      <c r="L493" s="18"/>
      <c r="M493" s="19"/>
      <c r="N493" s="19"/>
      <c r="O493" s="19">
        <v>12500</v>
      </c>
      <c r="P493" s="19"/>
      <c r="Q493" s="19"/>
      <c r="R493" s="19"/>
      <c r="S493" s="19"/>
      <c r="T493" s="19"/>
      <c r="U493" s="19"/>
      <c r="V493" s="19"/>
      <c r="W493" s="20" t="s">
        <v>283</v>
      </c>
    </row>
    <row r="494" spans="1:23" s="1" customFormat="1" ht="45" hidden="1" x14ac:dyDescent="0.25">
      <c r="A494" s="14" t="s">
        <v>250</v>
      </c>
      <c r="B494" s="15">
        <v>2522221040</v>
      </c>
      <c r="C494" s="16" t="s">
        <v>23</v>
      </c>
      <c r="D494" s="16" t="s">
        <v>24</v>
      </c>
      <c r="E494" s="28" t="s">
        <v>388</v>
      </c>
      <c r="F494" s="28" t="s">
        <v>392</v>
      </c>
      <c r="G494" s="16" t="s">
        <v>25</v>
      </c>
      <c r="H494" s="17">
        <v>3110</v>
      </c>
      <c r="I494" s="15" t="s">
        <v>254</v>
      </c>
      <c r="J494" s="18">
        <f t="shared" si="3"/>
        <v>450000</v>
      </c>
      <c r="K494" s="18"/>
      <c r="L494" s="18"/>
      <c r="M494" s="19">
        <v>90000</v>
      </c>
      <c r="N494" s="19">
        <v>90000</v>
      </c>
      <c r="O494" s="19">
        <v>90000</v>
      </c>
      <c r="P494" s="19">
        <v>90000</v>
      </c>
      <c r="Q494" s="19">
        <v>90000</v>
      </c>
      <c r="R494" s="19"/>
      <c r="S494" s="19"/>
      <c r="T494" s="19"/>
      <c r="U494" s="19"/>
      <c r="V494" s="19"/>
      <c r="W494" s="20" t="s">
        <v>255</v>
      </c>
    </row>
    <row r="495" spans="1:23" s="1" customFormat="1" ht="75" hidden="1" x14ac:dyDescent="0.25">
      <c r="A495" s="14" t="s">
        <v>250</v>
      </c>
      <c r="B495" s="15">
        <v>2522221040</v>
      </c>
      <c r="C495" s="16" t="s">
        <v>23</v>
      </c>
      <c r="D495" s="16" t="s">
        <v>24</v>
      </c>
      <c r="E495" s="28" t="s">
        <v>388</v>
      </c>
      <c r="F495" s="28" t="s">
        <v>392</v>
      </c>
      <c r="G495" s="16" t="s">
        <v>25</v>
      </c>
      <c r="H495" s="17">
        <v>3130</v>
      </c>
      <c r="I495" s="15" t="s">
        <v>256</v>
      </c>
      <c r="J495" s="18">
        <f t="shared" si="3"/>
        <v>72833.350000000006</v>
      </c>
      <c r="K495" s="18"/>
      <c r="L495" s="18"/>
      <c r="M495" s="19">
        <v>14566.67</v>
      </c>
      <c r="N495" s="19">
        <v>14566.67</v>
      </c>
      <c r="O495" s="19">
        <v>14566.67</v>
      </c>
      <c r="P495" s="19">
        <v>14566.67</v>
      </c>
      <c r="Q495" s="19">
        <v>14566.67</v>
      </c>
      <c r="R495" s="19"/>
      <c r="S495" s="19"/>
      <c r="T495" s="19"/>
      <c r="U495" s="19"/>
      <c r="V495" s="19"/>
      <c r="W495" s="20" t="s">
        <v>257</v>
      </c>
    </row>
    <row r="496" spans="1:23" s="1" customFormat="1" ht="60" hidden="1" x14ac:dyDescent="0.25">
      <c r="A496" s="14" t="s">
        <v>250</v>
      </c>
      <c r="B496" s="15">
        <v>2522221040</v>
      </c>
      <c r="C496" s="16" t="s">
        <v>23</v>
      </c>
      <c r="D496" s="16" t="s">
        <v>24</v>
      </c>
      <c r="E496" s="28" t="s">
        <v>388</v>
      </c>
      <c r="F496" s="28" t="s">
        <v>392</v>
      </c>
      <c r="G496" s="16" t="s">
        <v>25</v>
      </c>
      <c r="H496" s="17">
        <v>3140</v>
      </c>
      <c r="I496" s="15" t="s">
        <v>258</v>
      </c>
      <c r="J496" s="18">
        <f t="shared" si="3"/>
        <v>190000</v>
      </c>
      <c r="K496" s="18"/>
      <c r="L496" s="18"/>
      <c r="M496" s="19">
        <v>38000</v>
      </c>
      <c r="N496" s="19">
        <v>38000</v>
      </c>
      <c r="O496" s="19">
        <v>38000</v>
      </c>
      <c r="P496" s="19">
        <v>38000</v>
      </c>
      <c r="Q496" s="19">
        <v>38000</v>
      </c>
      <c r="R496" s="19"/>
      <c r="S496" s="19"/>
      <c r="T496" s="19"/>
      <c r="U496" s="19"/>
      <c r="V496" s="19"/>
      <c r="W496" s="20" t="s">
        <v>259</v>
      </c>
    </row>
    <row r="497" spans="1:23" s="1" customFormat="1" ht="45" hidden="1" x14ac:dyDescent="0.25">
      <c r="A497" s="14" t="s">
        <v>250</v>
      </c>
      <c r="B497" s="15">
        <v>2522221040</v>
      </c>
      <c r="C497" s="16" t="s">
        <v>23</v>
      </c>
      <c r="D497" s="16" t="s">
        <v>24</v>
      </c>
      <c r="E497" s="28" t="s">
        <v>388</v>
      </c>
      <c r="F497" s="28" t="s">
        <v>392</v>
      </c>
      <c r="G497" s="16" t="s">
        <v>25</v>
      </c>
      <c r="H497" s="17">
        <v>3290</v>
      </c>
      <c r="I497" s="15" t="s">
        <v>260</v>
      </c>
      <c r="J497" s="18">
        <f t="shared" si="3"/>
        <v>100</v>
      </c>
      <c r="K497" s="18"/>
      <c r="L497" s="18"/>
      <c r="M497" s="19"/>
      <c r="N497" s="19"/>
      <c r="O497" s="19">
        <v>100</v>
      </c>
      <c r="P497" s="19"/>
      <c r="Q497" s="19"/>
      <c r="R497" s="19"/>
      <c r="S497" s="19"/>
      <c r="T497" s="19"/>
      <c r="U497" s="19"/>
      <c r="V497" s="19"/>
      <c r="W497" s="20" t="s">
        <v>261</v>
      </c>
    </row>
    <row r="498" spans="1:23" s="1" customFormat="1" ht="75" hidden="1" x14ac:dyDescent="0.25">
      <c r="A498" s="14" t="s">
        <v>250</v>
      </c>
      <c r="B498" s="15">
        <v>2522221040</v>
      </c>
      <c r="C498" s="16" t="s">
        <v>23</v>
      </c>
      <c r="D498" s="16" t="s">
        <v>24</v>
      </c>
      <c r="E498" s="28" t="s">
        <v>388</v>
      </c>
      <c r="F498" s="28" t="s">
        <v>392</v>
      </c>
      <c r="G498" s="16" t="s">
        <v>25</v>
      </c>
      <c r="H498" s="17">
        <v>3360</v>
      </c>
      <c r="I498" s="15" t="s">
        <v>64</v>
      </c>
      <c r="J498" s="18">
        <f t="shared" si="3"/>
        <v>4000</v>
      </c>
      <c r="K498" s="18"/>
      <c r="L498" s="18"/>
      <c r="M498" s="19"/>
      <c r="N498" s="19"/>
      <c r="O498" s="19"/>
      <c r="P498" s="19">
        <v>4000</v>
      </c>
      <c r="Q498" s="19"/>
      <c r="R498" s="19"/>
      <c r="S498" s="19"/>
      <c r="T498" s="19"/>
      <c r="U498" s="19"/>
      <c r="V498" s="19"/>
      <c r="W498" s="20" t="s">
        <v>284</v>
      </c>
    </row>
    <row r="499" spans="1:23" s="1" customFormat="1" ht="60" hidden="1" x14ac:dyDescent="0.25">
      <c r="A499" s="14" t="s">
        <v>250</v>
      </c>
      <c r="B499" s="15">
        <v>2522221040</v>
      </c>
      <c r="C499" s="16" t="s">
        <v>23</v>
      </c>
      <c r="D499" s="16" t="s">
        <v>24</v>
      </c>
      <c r="E499" s="28" t="s">
        <v>388</v>
      </c>
      <c r="F499" s="28" t="s">
        <v>392</v>
      </c>
      <c r="G499" s="16" t="s">
        <v>25</v>
      </c>
      <c r="H499" s="17">
        <v>3380</v>
      </c>
      <c r="I499" s="15" t="s">
        <v>262</v>
      </c>
      <c r="J499" s="18">
        <f t="shared" si="3"/>
        <v>691841.85</v>
      </c>
      <c r="K499" s="18"/>
      <c r="L499" s="18"/>
      <c r="M499" s="19">
        <v>138368.37</v>
      </c>
      <c r="N499" s="19">
        <v>138368.37</v>
      </c>
      <c r="O499" s="19">
        <v>138368.37</v>
      </c>
      <c r="P499" s="19">
        <v>138368.37</v>
      </c>
      <c r="Q499" s="19">
        <v>138368.37</v>
      </c>
      <c r="R499" s="19"/>
      <c r="S499" s="19"/>
      <c r="T499" s="19"/>
      <c r="U499" s="19"/>
      <c r="V499" s="19"/>
      <c r="W499" s="20" t="s">
        <v>263</v>
      </c>
    </row>
    <row r="500" spans="1:23" s="1" customFormat="1" ht="120" hidden="1" x14ac:dyDescent="0.25">
      <c r="A500" s="14" t="s">
        <v>250</v>
      </c>
      <c r="B500" s="15">
        <v>2522221040</v>
      </c>
      <c r="C500" s="16" t="s">
        <v>23</v>
      </c>
      <c r="D500" s="16" t="s">
        <v>24</v>
      </c>
      <c r="E500" s="28" t="s">
        <v>388</v>
      </c>
      <c r="F500" s="28" t="s">
        <v>392</v>
      </c>
      <c r="G500" s="16" t="s">
        <v>25</v>
      </c>
      <c r="H500" s="17">
        <v>3520</v>
      </c>
      <c r="I500" s="15" t="s">
        <v>285</v>
      </c>
      <c r="J500" s="18">
        <f t="shared" si="3"/>
        <v>2500</v>
      </c>
      <c r="K500" s="18"/>
      <c r="L500" s="18"/>
      <c r="M500" s="19"/>
      <c r="N500" s="19"/>
      <c r="O500" s="19">
        <v>2500</v>
      </c>
      <c r="P500" s="19"/>
      <c r="Q500" s="19"/>
      <c r="R500" s="19"/>
      <c r="S500" s="19"/>
      <c r="T500" s="19"/>
      <c r="U500" s="19"/>
      <c r="V500" s="19"/>
      <c r="W500" s="20" t="s">
        <v>286</v>
      </c>
    </row>
    <row r="501" spans="1:23" s="1" customFormat="1" ht="60" hidden="1" x14ac:dyDescent="0.25">
      <c r="A501" s="14" t="s">
        <v>250</v>
      </c>
      <c r="B501" s="15">
        <v>2522221040</v>
      </c>
      <c r="C501" s="16" t="s">
        <v>23</v>
      </c>
      <c r="D501" s="16" t="s">
        <v>24</v>
      </c>
      <c r="E501" s="28" t="s">
        <v>388</v>
      </c>
      <c r="F501" s="28" t="s">
        <v>392</v>
      </c>
      <c r="G501" s="16" t="s">
        <v>25</v>
      </c>
      <c r="H501" s="17">
        <v>3550</v>
      </c>
      <c r="I501" s="15" t="s">
        <v>266</v>
      </c>
      <c r="J501" s="18">
        <f t="shared" si="3"/>
        <v>23750</v>
      </c>
      <c r="K501" s="18"/>
      <c r="L501" s="18"/>
      <c r="M501" s="19"/>
      <c r="N501" s="19"/>
      <c r="O501" s="19">
        <v>23750</v>
      </c>
      <c r="P501" s="19"/>
      <c r="Q501" s="19"/>
      <c r="R501" s="19"/>
      <c r="S501" s="19"/>
      <c r="T501" s="19"/>
      <c r="U501" s="19"/>
      <c r="V501" s="19"/>
      <c r="W501" s="20" t="s">
        <v>267</v>
      </c>
    </row>
    <row r="502" spans="1:23" s="1" customFormat="1" ht="45" hidden="1" x14ac:dyDescent="0.25">
      <c r="A502" s="14" t="s">
        <v>250</v>
      </c>
      <c r="B502" s="15">
        <v>2522221040</v>
      </c>
      <c r="C502" s="16" t="s">
        <v>23</v>
      </c>
      <c r="D502" s="16" t="s">
        <v>24</v>
      </c>
      <c r="E502" s="28" t="s">
        <v>388</v>
      </c>
      <c r="F502" s="28" t="s">
        <v>392</v>
      </c>
      <c r="G502" s="16" t="s">
        <v>25</v>
      </c>
      <c r="H502" s="17">
        <v>3580</v>
      </c>
      <c r="I502" s="15" t="s">
        <v>143</v>
      </c>
      <c r="J502" s="18">
        <f t="shared" si="3"/>
        <v>1192311.5</v>
      </c>
      <c r="K502" s="18"/>
      <c r="L502" s="18"/>
      <c r="M502" s="19">
        <v>238262.3</v>
      </c>
      <c r="N502" s="19">
        <v>238262.3</v>
      </c>
      <c r="O502" s="19">
        <v>238262.3</v>
      </c>
      <c r="P502" s="19">
        <v>238262.3</v>
      </c>
      <c r="Q502" s="19">
        <v>239262.3</v>
      </c>
      <c r="R502" s="19"/>
      <c r="S502" s="19"/>
      <c r="T502" s="19"/>
      <c r="U502" s="19"/>
      <c r="V502" s="19"/>
      <c r="W502" s="20" t="s">
        <v>268</v>
      </c>
    </row>
    <row r="503" spans="1:23" s="1" customFormat="1" ht="45" hidden="1" x14ac:dyDescent="0.25">
      <c r="A503" s="14" t="s">
        <v>250</v>
      </c>
      <c r="B503" s="15">
        <v>2522221040</v>
      </c>
      <c r="C503" s="16" t="s">
        <v>23</v>
      </c>
      <c r="D503" s="16" t="s">
        <v>24</v>
      </c>
      <c r="E503" s="28" t="s">
        <v>388</v>
      </c>
      <c r="F503" s="28" t="s">
        <v>392</v>
      </c>
      <c r="G503" s="16" t="s">
        <v>25</v>
      </c>
      <c r="H503" s="17">
        <v>3590</v>
      </c>
      <c r="I503" s="15" t="s">
        <v>269</v>
      </c>
      <c r="J503" s="18">
        <f t="shared" si="3"/>
        <v>243774.4</v>
      </c>
      <c r="K503" s="18"/>
      <c r="L503" s="18"/>
      <c r="M503" s="19">
        <v>60943.6</v>
      </c>
      <c r="N503" s="19">
        <v>60943.6</v>
      </c>
      <c r="O503" s="19">
        <v>60943.6</v>
      </c>
      <c r="P503" s="19">
        <v>60943.6</v>
      </c>
      <c r="Q503" s="19"/>
      <c r="R503" s="19"/>
      <c r="S503" s="19"/>
      <c r="T503" s="19"/>
      <c r="U503" s="19"/>
      <c r="V503" s="19"/>
      <c r="W503" s="20" t="s">
        <v>270</v>
      </c>
    </row>
    <row r="504" spans="1:23" s="1" customFormat="1" ht="45" hidden="1" x14ac:dyDescent="0.25">
      <c r="A504" s="14" t="s">
        <v>250</v>
      </c>
      <c r="B504" s="15">
        <v>2522221040</v>
      </c>
      <c r="C504" s="16" t="s">
        <v>23</v>
      </c>
      <c r="D504" s="16" t="s">
        <v>24</v>
      </c>
      <c r="E504" s="28" t="s">
        <v>388</v>
      </c>
      <c r="F504" s="28" t="s">
        <v>392</v>
      </c>
      <c r="G504" s="16" t="s">
        <v>25</v>
      </c>
      <c r="H504" s="17">
        <v>3720</v>
      </c>
      <c r="I504" s="15" t="s">
        <v>74</v>
      </c>
      <c r="J504" s="18">
        <f t="shared" si="3"/>
        <v>2840</v>
      </c>
      <c r="K504" s="18"/>
      <c r="L504" s="18"/>
      <c r="M504" s="19">
        <v>710</v>
      </c>
      <c r="N504" s="19">
        <v>710</v>
      </c>
      <c r="O504" s="19">
        <v>710</v>
      </c>
      <c r="P504" s="19">
        <v>710</v>
      </c>
      <c r="Q504" s="19"/>
      <c r="R504" s="19"/>
      <c r="S504" s="19"/>
      <c r="T504" s="19"/>
      <c r="U504" s="19"/>
      <c r="V504" s="19"/>
      <c r="W504" s="20" t="s">
        <v>271</v>
      </c>
    </row>
    <row r="505" spans="1:23" s="1" customFormat="1" ht="45" hidden="1" x14ac:dyDescent="0.25">
      <c r="A505" s="14" t="s">
        <v>250</v>
      </c>
      <c r="B505" s="15">
        <v>2522221040</v>
      </c>
      <c r="C505" s="16" t="s">
        <v>23</v>
      </c>
      <c r="D505" s="16" t="s">
        <v>24</v>
      </c>
      <c r="E505" s="28" t="s">
        <v>388</v>
      </c>
      <c r="F505" s="28" t="s">
        <v>392</v>
      </c>
      <c r="G505" s="16" t="s">
        <v>25</v>
      </c>
      <c r="H505" s="17">
        <v>3920</v>
      </c>
      <c r="I505" s="15" t="s">
        <v>70</v>
      </c>
      <c r="J505" s="18">
        <f t="shared" si="3"/>
        <v>4200</v>
      </c>
      <c r="K505" s="18"/>
      <c r="L505" s="18"/>
      <c r="M505" s="19">
        <v>1050</v>
      </c>
      <c r="N505" s="19">
        <v>1050</v>
      </c>
      <c r="O505" s="19">
        <v>1050</v>
      </c>
      <c r="P505" s="19">
        <v>1050</v>
      </c>
      <c r="Q505" s="19"/>
      <c r="R505" s="19"/>
      <c r="S505" s="19"/>
      <c r="T505" s="19"/>
      <c r="U505" s="19"/>
      <c r="V505" s="19"/>
      <c r="W505" s="20" t="s">
        <v>272</v>
      </c>
    </row>
    <row r="506" spans="1:23" s="1" customFormat="1" ht="45" hidden="1" x14ac:dyDescent="0.25">
      <c r="A506" s="14" t="s">
        <v>250</v>
      </c>
      <c r="B506" s="15">
        <v>1422730001</v>
      </c>
      <c r="C506" s="16" t="s">
        <v>23</v>
      </c>
      <c r="D506" s="16" t="s">
        <v>24</v>
      </c>
      <c r="E506" s="28" t="s">
        <v>388</v>
      </c>
      <c r="F506" s="28" t="s">
        <v>392</v>
      </c>
      <c r="G506" s="16" t="s">
        <v>25</v>
      </c>
      <c r="H506" s="17">
        <v>2160</v>
      </c>
      <c r="I506" s="15" t="s">
        <v>275</v>
      </c>
      <c r="J506" s="18">
        <f t="shared" si="3"/>
        <v>60000</v>
      </c>
      <c r="K506" s="18"/>
      <c r="L506" s="18"/>
      <c r="M506" s="19"/>
      <c r="N506" s="19"/>
      <c r="O506" s="19"/>
      <c r="P506" s="19"/>
      <c r="Q506" s="19"/>
      <c r="R506" s="19">
        <v>60000</v>
      </c>
      <c r="S506" s="19"/>
      <c r="T506" s="19"/>
      <c r="U506" s="19"/>
      <c r="V506" s="19"/>
      <c r="W506" s="20" t="s">
        <v>276</v>
      </c>
    </row>
    <row r="507" spans="1:23" s="1" customFormat="1" ht="45" hidden="1" x14ac:dyDescent="0.25">
      <c r="A507" s="14" t="s">
        <v>250</v>
      </c>
      <c r="B507" s="15">
        <v>1422730001</v>
      </c>
      <c r="C507" s="16" t="s">
        <v>23</v>
      </c>
      <c r="D507" s="16" t="s">
        <v>24</v>
      </c>
      <c r="E507" s="28" t="s">
        <v>388</v>
      </c>
      <c r="F507" s="28" t="s">
        <v>392</v>
      </c>
      <c r="G507" s="16" t="s">
        <v>25</v>
      </c>
      <c r="H507" s="17">
        <v>2210</v>
      </c>
      <c r="I507" s="15" t="s">
        <v>65</v>
      </c>
      <c r="J507" s="18">
        <f t="shared" si="3"/>
        <v>28000</v>
      </c>
      <c r="K507" s="18"/>
      <c r="L507" s="18"/>
      <c r="M507" s="19"/>
      <c r="N507" s="19"/>
      <c r="O507" s="19"/>
      <c r="P507" s="19"/>
      <c r="Q507" s="19"/>
      <c r="R507" s="19">
        <v>7000</v>
      </c>
      <c r="S507" s="19">
        <v>7000</v>
      </c>
      <c r="T507" s="19">
        <v>7000</v>
      </c>
      <c r="U507" s="19">
        <v>7000</v>
      </c>
      <c r="V507" s="19"/>
      <c r="W507" s="20" t="s">
        <v>251</v>
      </c>
    </row>
    <row r="508" spans="1:23" s="1" customFormat="1" ht="60" hidden="1" x14ac:dyDescent="0.25">
      <c r="A508" s="14" t="s">
        <v>250</v>
      </c>
      <c r="B508" s="15">
        <v>1422730001</v>
      </c>
      <c r="C508" s="16" t="s">
        <v>23</v>
      </c>
      <c r="D508" s="16" t="s">
        <v>24</v>
      </c>
      <c r="E508" s="28" t="s">
        <v>388</v>
      </c>
      <c r="F508" s="28" t="s">
        <v>392</v>
      </c>
      <c r="G508" s="16" t="s">
        <v>25</v>
      </c>
      <c r="H508" s="17">
        <v>2610</v>
      </c>
      <c r="I508" s="15" t="s">
        <v>129</v>
      </c>
      <c r="J508" s="18">
        <f t="shared" si="3"/>
        <v>204037.5</v>
      </c>
      <c r="K508" s="18"/>
      <c r="L508" s="18"/>
      <c r="M508" s="19"/>
      <c r="N508" s="19"/>
      <c r="O508" s="19"/>
      <c r="P508" s="19"/>
      <c r="Q508" s="19"/>
      <c r="R508" s="19">
        <v>40807.5</v>
      </c>
      <c r="S508" s="19">
        <v>40807.5</v>
      </c>
      <c r="T508" s="19">
        <v>40807.5</v>
      </c>
      <c r="U508" s="19">
        <v>40807.5</v>
      </c>
      <c r="V508" s="19">
        <v>40807.5</v>
      </c>
      <c r="W508" s="20" t="s">
        <v>253</v>
      </c>
    </row>
    <row r="509" spans="1:23" s="1" customFormat="1" ht="60" hidden="1" x14ac:dyDescent="0.25">
      <c r="A509" s="14" t="s">
        <v>250</v>
      </c>
      <c r="B509" s="15">
        <v>1422730001</v>
      </c>
      <c r="C509" s="16" t="s">
        <v>23</v>
      </c>
      <c r="D509" s="16" t="s">
        <v>24</v>
      </c>
      <c r="E509" s="28" t="s">
        <v>388</v>
      </c>
      <c r="F509" s="28" t="s">
        <v>392</v>
      </c>
      <c r="G509" s="16" t="s">
        <v>25</v>
      </c>
      <c r="H509" s="17">
        <v>2920</v>
      </c>
      <c r="I509" s="15" t="s">
        <v>180</v>
      </c>
      <c r="J509" s="18">
        <f t="shared" si="3"/>
        <v>600</v>
      </c>
      <c r="K509" s="18"/>
      <c r="L509" s="18"/>
      <c r="M509" s="19"/>
      <c r="N509" s="19"/>
      <c r="O509" s="19"/>
      <c r="P509" s="19"/>
      <c r="Q509" s="19"/>
      <c r="R509" s="19"/>
      <c r="S509" s="19">
        <v>600</v>
      </c>
      <c r="T509" s="19"/>
      <c r="U509" s="19"/>
      <c r="V509" s="19"/>
      <c r="W509" s="20" t="s">
        <v>279</v>
      </c>
    </row>
    <row r="510" spans="1:23" s="1" customFormat="1" ht="120" hidden="1" x14ac:dyDescent="0.25">
      <c r="A510" s="14" t="s">
        <v>250</v>
      </c>
      <c r="B510" s="15">
        <v>1422730001</v>
      </c>
      <c r="C510" s="16" t="s">
        <v>23</v>
      </c>
      <c r="D510" s="16" t="s">
        <v>24</v>
      </c>
      <c r="E510" s="28" t="s">
        <v>388</v>
      </c>
      <c r="F510" s="28" t="s">
        <v>392</v>
      </c>
      <c r="G510" s="16" t="s">
        <v>25</v>
      </c>
      <c r="H510" s="17">
        <v>2930</v>
      </c>
      <c r="I510" s="15" t="s">
        <v>280</v>
      </c>
      <c r="J510" s="18">
        <f t="shared" si="3"/>
        <v>2500</v>
      </c>
      <c r="K510" s="18"/>
      <c r="L510" s="18"/>
      <c r="M510" s="19"/>
      <c r="N510" s="19"/>
      <c r="O510" s="19"/>
      <c r="P510" s="19"/>
      <c r="Q510" s="19"/>
      <c r="R510" s="19"/>
      <c r="S510" s="19"/>
      <c r="T510" s="19">
        <v>2500</v>
      </c>
      <c r="U510" s="19"/>
      <c r="V510" s="19"/>
      <c r="W510" s="20" t="s">
        <v>281</v>
      </c>
    </row>
    <row r="511" spans="1:23" s="1" customFormat="1" ht="75" hidden="1" x14ac:dyDescent="0.25">
      <c r="A511" s="14" t="s">
        <v>250</v>
      </c>
      <c r="B511" s="15">
        <v>1422730001</v>
      </c>
      <c r="C511" s="16" t="s">
        <v>23</v>
      </c>
      <c r="D511" s="16" t="s">
        <v>24</v>
      </c>
      <c r="E511" s="28" t="s">
        <v>388</v>
      </c>
      <c r="F511" s="28" t="s">
        <v>392</v>
      </c>
      <c r="G511" s="16" t="s">
        <v>25</v>
      </c>
      <c r="H511" s="17">
        <v>2960</v>
      </c>
      <c r="I511" s="15" t="s">
        <v>282</v>
      </c>
      <c r="J511" s="18">
        <f t="shared" si="3"/>
        <v>12500</v>
      </c>
      <c r="K511" s="18"/>
      <c r="L511" s="18"/>
      <c r="M511" s="19"/>
      <c r="N511" s="19"/>
      <c r="O511" s="19"/>
      <c r="P511" s="19"/>
      <c r="Q511" s="19"/>
      <c r="R511" s="19"/>
      <c r="S511" s="19"/>
      <c r="T511" s="19">
        <v>12500</v>
      </c>
      <c r="U511" s="19"/>
      <c r="V511" s="19"/>
      <c r="W511" s="20" t="s">
        <v>283</v>
      </c>
    </row>
    <row r="512" spans="1:23" s="1" customFormat="1" ht="45" hidden="1" x14ac:dyDescent="0.25">
      <c r="A512" s="14" t="s">
        <v>250</v>
      </c>
      <c r="B512" s="15">
        <v>1422730001</v>
      </c>
      <c r="C512" s="16" t="s">
        <v>23</v>
      </c>
      <c r="D512" s="16" t="s">
        <v>24</v>
      </c>
      <c r="E512" s="28" t="s">
        <v>388</v>
      </c>
      <c r="F512" s="28" t="s">
        <v>392</v>
      </c>
      <c r="G512" s="16" t="s">
        <v>25</v>
      </c>
      <c r="H512" s="17">
        <v>3110</v>
      </c>
      <c r="I512" s="15" t="s">
        <v>254</v>
      </c>
      <c r="J512" s="18">
        <f t="shared" si="3"/>
        <v>450000</v>
      </c>
      <c r="K512" s="18"/>
      <c r="L512" s="18"/>
      <c r="M512" s="19"/>
      <c r="N512" s="19"/>
      <c r="O512" s="19"/>
      <c r="P512" s="19"/>
      <c r="Q512" s="19"/>
      <c r="R512" s="19">
        <v>90000</v>
      </c>
      <c r="S512" s="19">
        <v>90000</v>
      </c>
      <c r="T512" s="19">
        <v>90000</v>
      </c>
      <c r="U512" s="19">
        <v>90000</v>
      </c>
      <c r="V512" s="19">
        <v>90000</v>
      </c>
      <c r="W512" s="20" t="s">
        <v>255</v>
      </c>
    </row>
    <row r="513" spans="1:23" s="1" customFormat="1" ht="75" hidden="1" x14ac:dyDescent="0.25">
      <c r="A513" s="14" t="s">
        <v>250</v>
      </c>
      <c r="B513" s="15">
        <v>1422730001</v>
      </c>
      <c r="C513" s="16" t="s">
        <v>23</v>
      </c>
      <c r="D513" s="16" t="s">
        <v>24</v>
      </c>
      <c r="E513" s="28" t="s">
        <v>388</v>
      </c>
      <c r="F513" s="28" t="s">
        <v>392</v>
      </c>
      <c r="G513" s="16" t="s">
        <v>25</v>
      </c>
      <c r="H513" s="17">
        <v>3130</v>
      </c>
      <c r="I513" s="15" t="s">
        <v>256</v>
      </c>
      <c r="J513" s="18">
        <f t="shared" si="3"/>
        <v>72833.350000000006</v>
      </c>
      <c r="K513" s="18"/>
      <c r="L513" s="18"/>
      <c r="M513" s="19"/>
      <c r="N513" s="19"/>
      <c r="O513" s="19"/>
      <c r="P513" s="19"/>
      <c r="Q513" s="19"/>
      <c r="R513" s="19">
        <v>14566.67</v>
      </c>
      <c r="S513" s="19">
        <v>14566.67</v>
      </c>
      <c r="T513" s="19">
        <v>14566.67</v>
      </c>
      <c r="U513" s="19">
        <v>14566.67</v>
      </c>
      <c r="V513" s="19">
        <v>14566.67</v>
      </c>
      <c r="W513" s="20" t="s">
        <v>257</v>
      </c>
    </row>
    <row r="514" spans="1:23" s="1" customFormat="1" ht="60" hidden="1" x14ac:dyDescent="0.25">
      <c r="A514" s="14" t="s">
        <v>250</v>
      </c>
      <c r="B514" s="15">
        <v>1422730001</v>
      </c>
      <c r="C514" s="16" t="s">
        <v>23</v>
      </c>
      <c r="D514" s="16" t="s">
        <v>24</v>
      </c>
      <c r="E514" s="28" t="s">
        <v>388</v>
      </c>
      <c r="F514" s="28" t="s">
        <v>392</v>
      </c>
      <c r="G514" s="16" t="s">
        <v>25</v>
      </c>
      <c r="H514" s="17">
        <v>3140</v>
      </c>
      <c r="I514" s="15" t="s">
        <v>258</v>
      </c>
      <c r="J514" s="18">
        <f t="shared" si="3"/>
        <v>190000</v>
      </c>
      <c r="K514" s="18"/>
      <c r="L514" s="18"/>
      <c r="M514" s="19"/>
      <c r="N514" s="19"/>
      <c r="O514" s="19"/>
      <c r="P514" s="19"/>
      <c r="Q514" s="19"/>
      <c r="R514" s="19">
        <v>38000</v>
      </c>
      <c r="S514" s="19">
        <v>38000</v>
      </c>
      <c r="T514" s="19">
        <v>38000</v>
      </c>
      <c r="U514" s="19">
        <v>38000</v>
      </c>
      <c r="V514" s="19">
        <v>38000</v>
      </c>
      <c r="W514" s="20" t="s">
        <v>259</v>
      </c>
    </row>
    <row r="515" spans="1:23" s="1" customFormat="1" ht="45" hidden="1" x14ac:dyDescent="0.25">
      <c r="A515" s="14" t="s">
        <v>250</v>
      </c>
      <c r="B515" s="15">
        <v>1422730001</v>
      </c>
      <c r="C515" s="16" t="s">
        <v>23</v>
      </c>
      <c r="D515" s="16" t="s">
        <v>24</v>
      </c>
      <c r="E515" s="28" t="s">
        <v>388</v>
      </c>
      <c r="F515" s="28" t="s">
        <v>392</v>
      </c>
      <c r="G515" s="16" t="s">
        <v>25</v>
      </c>
      <c r="H515" s="17">
        <v>3290</v>
      </c>
      <c r="I515" s="15" t="s">
        <v>260</v>
      </c>
      <c r="J515" s="18">
        <f t="shared" si="3"/>
        <v>200</v>
      </c>
      <c r="K515" s="18"/>
      <c r="L515" s="18"/>
      <c r="M515" s="19"/>
      <c r="N515" s="19"/>
      <c r="O515" s="19"/>
      <c r="P515" s="19"/>
      <c r="Q515" s="19"/>
      <c r="R515" s="19">
        <v>100</v>
      </c>
      <c r="S515" s="19"/>
      <c r="T515" s="19">
        <v>100</v>
      </c>
      <c r="U515" s="19"/>
      <c r="V515" s="19"/>
      <c r="W515" s="20" t="s">
        <v>261</v>
      </c>
    </row>
    <row r="516" spans="1:23" s="1" customFormat="1" ht="60" hidden="1" x14ac:dyDescent="0.25">
      <c r="A516" s="14" t="s">
        <v>250</v>
      </c>
      <c r="B516" s="15">
        <v>1422730001</v>
      </c>
      <c r="C516" s="16" t="s">
        <v>23</v>
      </c>
      <c r="D516" s="16" t="s">
        <v>24</v>
      </c>
      <c r="E516" s="28" t="s">
        <v>388</v>
      </c>
      <c r="F516" s="28" t="s">
        <v>392</v>
      </c>
      <c r="G516" s="16" t="s">
        <v>25</v>
      </c>
      <c r="H516" s="17">
        <v>3380</v>
      </c>
      <c r="I516" s="15" t="s">
        <v>262</v>
      </c>
      <c r="J516" s="18">
        <f t="shared" si="3"/>
        <v>691841.85</v>
      </c>
      <c r="K516" s="18"/>
      <c r="L516" s="18"/>
      <c r="M516" s="19"/>
      <c r="N516" s="19"/>
      <c r="O516" s="19"/>
      <c r="P516" s="19"/>
      <c r="Q516" s="19"/>
      <c r="R516" s="19">
        <v>138368.37</v>
      </c>
      <c r="S516" s="19">
        <v>138368.37</v>
      </c>
      <c r="T516" s="19">
        <v>138368.37</v>
      </c>
      <c r="U516" s="19">
        <v>138368.37</v>
      </c>
      <c r="V516" s="19">
        <v>138368.37</v>
      </c>
      <c r="W516" s="20" t="s">
        <v>263</v>
      </c>
    </row>
    <row r="517" spans="1:23" s="1" customFormat="1" ht="120" hidden="1" x14ac:dyDescent="0.25">
      <c r="A517" s="14" t="s">
        <v>250</v>
      </c>
      <c r="B517" s="15">
        <v>1422730001</v>
      </c>
      <c r="C517" s="16" t="s">
        <v>23</v>
      </c>
      <c r="D517" s="16" t="s">
        <v>24</v>
      </c>
      <c r="E517" s="28" t="s">
        <v>388</v>
      </c>
      <c r="F517" s="28" t="s">
        <v>392</v>
      </c>
      <c r="G517" s="16" t="s">
        <v>25</v>
      </c>
      <c r="H517" s="17">
        <v>3520</v>
      </c>
      <c r="I517" s="15" t="s">
        <v>285</v>
      </c>
      <c r="J517" s="18">
        <f t="shared" si="3"/>
        <v>2500</v>
      </c>
      <c r="K517" s="18"/>
      <c r="L517" s="18"/>
      <c r="M517" s="19"/>
      <c r="N517" s="19"/>
      <c r="O517" s="19"/>
      <c r="P517" s="19"/>
      <c r="Q517" s="19"/>
      <c r="R517" s="19"/>
      <c r="S517" s="19"/>
      <c r="T517" s="19">
        <v>2500</v>
      </c>
      <c r="U517" s="19"/>
      <c r="V517" s="19"/>
      <c r="W517" s="20" t="s">
        <v>286</v>
      </c>
    </row>
    <row r="518" spans="1:23" s="1" customFormat="1" ht="60" hidden="1" x14ac:dyDescent="0.25">
      <c r="A518" s="14" t="s">
        <v>250</v>
      </c>
      <c r="B518" s="15">
        <v>1422730001</v>
      </c>
      <c r="C518" s="16" t="s">
        <v>23</v>
      </c>
      <c r="D518" s="16" t="s">
        <v>24</v>
      </c>
      <c r="E518" s="28" t="s">
        <v>388</v>
      </c>
      <c r="F518" s="28" t="s">
        <v>392</v>
      </c>
      <c r="G518" s="16" t="s">
        <v>25</v>
      </c>
      <c r="H518" s="17">
        <v>3550</v>
      </c>
      <c r="I518" s="15" t="s">
        <v>266</v>
      </c>
      <c r="J518" s="18">
        <f t="shared" si="3"/>
        <v>47500</v>
      </c>
      <c r="K518" s="18"/>
      <c r="L518" s="18"/>
      <c r="M518" s="19"/>
      <c r="N518" s="19"/>
      <c r="O518" s="19"/>
      <c r="P518" s="19"/>
      <c r="Q518" s="19"/>
      <c r="R518" s="19">
        <v>23750</v>
      </c>
      <c r="S518" s="19"/>
      <c r="T518" s="19"/>
      <c r="U518" s="19">
        <v>23750</v>
      </c>
      <c r="V518" s="19"/>
      <c r="W518" s="20" t="s">
        <v>267</v>
      </c>
    </row>
    <row r="519" spans="1:23" s="1" customFormat="1" ht="45" hidden="1" x14ac:dyDescent="0.25">
      <c r="A519" s="14" t="s">
        <v>250</v>
      </c>
      <c r="B519" s="15">
        <v>1422730001</v>
      </c>
      <c r="C519" s="16" t="s">
        <v>23</v>
      </c>
      <c r="D519" s="16" t="s">
        <v>24</v>
      </c>
      <c r="E519" s="28" t="s">
        <v>388</v>
      </c>
      <c r="F519" s="28" t="s">
        <v>392</v>
      </c>
      <c r="G519" s="16" t="s">
        <v>25</v>
      </c>
      <c r="H519" s="17">
        <v>3580</v>
      </c>
      <c r="I519" s="15" t="s">
        <v>143</v>
      </c>
      <c r="J519" s="18">
        <f t="shared" si="3"/>
        <v>1191311.5</v>
      </c>
      <c r="K519" s="18"/>
      <c r="L519" s="18"/>
      <c r="M519" s="19"/>
      <c r="N519" s="19"/>
      <c r="O519" s="19"/>
      <c r="P519" s="19"/>
      <c r="Q519" s="19"/>
      <c r="R519" s="19">
        <v>238262.3</v>
      </c>
      <c r="S519" s="19">
        <v>238262.3</v>
      </c>
      <c r="T519" s="19">
        <v>238262.3</v>
      </c>
      <c r="U519" s="19">
        <v>238262.3</v>
      </c>
      <c r="V519" s="19">
        <v>238262.3</v>
      </c>
      <c r="W519" s="20" t="s">
        <v>268</v>
      </c>
    </row>
    <row r="520" spans="1:23" s="1" customFormat="1" ht="45" hidden="1" x14ac:dyDescent="0.25">
      <c r="A520" s="14" t="s">
        <v>250</v>
      </c>
      <c r="B520" s="15">
        <v>1422730001</v>
      </c>
      <c r="C520" s="16" t="s">
        <v>23</v>
      </c>
      <c r="D520" s="16" t="s">
        <v>24</v>
      </c>
      <c r="E520" s="28" t="s">
        <v>388</v>
      </c>
      <c r="F520" s="28" t="s">
        <v>392</v>
      </c>
      <c r="G520" s="16" t="s">
        <v>25</v>
      </c>
      <c r="H520" s="17">
        <v>3590</v>
      </c>
      <c r="I520" s="15" t="s">
        <v>269</v>
      </c>
      <c r="J520" s="18">
        <f t="shared" si="3"/>
        <v>365661.6</v>
      </c>
      <c r="K520" s="18"/>
      <c r="L520" s="18"/>
      <c r="M520" s="19"/>
      <c r="N520" s="19"/>
      <c r="O520" s="19"/>
      <c r="P520" s="19"/>
      <c r="Q520" s="19">
        <v>60943.6</v>
      </c>
      <c r="R520" s="19">
        <v>60943.6</v>
      </c>
      <c r="S520" s="19">
        <v>60943.6</v>
      </c>
      <c r="T520" s="19">
        <v>60943.6</v>
      </c>
      <c r="U520" s="19">
        <v>60943.6</v>
      </c>
      <c r="V520" s="19">
        <v>60943.6</v>
      </c>
      <c r="W520" s="20" t="s">
        <v>270</v>
      </c>
    </row>
    <row r="521" spans="1:23" s="1" customFormat="1" ht="45" hidden="1" x14ac:dyDescent="0.25">
      <c r="A521" s="14" t="s">
        <v>250</v>
      </c>
      <c r="B521" s="15">
        <v>1422730001</v>
      </c>
      <c r="C521" s="16" t="s">
        <v>23</v>
      </c>
      <c r="D521" s="16" t="s">
        <v>24</v>
      </c>
      <c r="E521" s="28" t="s">
        <v>388</v>
      </c>
      <c r="F521" s="28" t="s">
        <v>392</v>
      </c>
      <c r="G521" s="16" t="s">
        <v>25</v>
      </c>
      <c r="H521" s="17">
        <v>3720</v>
      </c>
      <c r="I521" s="15" t="s">
        <v>74</v>
      </c>
      <c r="J521" s="18">
        <f t="shared" si="3"/>
        <v>3550</v>
      </c>
      <c r="K521" s="18"/>
      <c r="L521" s="18"/>
      <c r="M521" s="19"/>
      <c r="N521" s="19"/>
      <c r="O521" s="19"/>
      <c r="P521" s="19"/>
      <c r="Q521" s="19">
        <v>710</v>
      </c>
      <c r="R521" s="19">
        <v>710</v>
      </c>
      <c r="S521" s="19">
        <v>710</v>
      </c>
      <c r="T521" s="19">
        <v>710</v>
      </c>
      <c r="U521" s="19">
        <v>710</v>
      </c>
      <c r="V521" s="19"/>
      <c r="W521" s="20" t="s">
        <v>271</v>
      </c>
    </row>
    <row r="522" spans="1:23" s="1" customFormat="1" ht="45" hidden="1" x14ac:dyDescent="0.25">
      <c r="A522" s="14" t="s">
        <v>250</v>
      </c>
      <c r="B522" s="15">
        <v>1422730001</v>
      </c>
      <c r="C522" s="16" t="s">
        <v>23</v>
      </c>
      <c r="D522" s="16" t="s">
        <v>24</v>
      </c>
      <c r="E522" s="28" t="s">
        <v>388</v>
      </c>
      <c r="F522" s="28" t="s">
        <v>392</v>
      </c>
      <c r="G522" s="16" t="s">
        <v>25</v>
      </c>
      <c r="H522" s="17">
        <v>3920</v>
      </c>
      <c r="I522" s="15" t="s">
        <v>70</v>
      </c>
      <c r="J522" s="18">
        <f t="shared" si="3"/>
        <v>4200</v>
      </c>
      <c r="K522" s="18"/>
      <c r="L522" s="18"/>
      <c r="M522" s="19"/>
      <c r="N522" s="19"/>
      <c r="O522" s="19"/>
      <c r="P522" s="19"/>
      <c r="Q522" s="19"/>
      <c r="R522" s="19">
        <v>1050</v>
      </c>
      <c r="S522" s="19">
        <v>1050</v>
      </c>
      <c r="T522" s="19">
        <v>1050</v>
      </c>
      <c r="U522" s="19">
        <v>1050</v>
      </c>
      <c r="V522" s="19"/>
      <c r="W522" s="20" t="s">
        <v>272</v>
      </c>
    </row>
    <row r="523" spans="1:23" s="1" customFormat="1" ht="45" hidden="1" x14ac:dyDescent="0.25">
      <c r="A523" s="14" t="s">
        <v>250</v>
      </c>
      <c r="B523" s="15">
        <v>1422730001</v>
      </c>
      <c r="C523" s="16" t="s">
        <v>23</v>
      </c>
      <c r="D523" s="16" t="s">
        <v>24</v>
      </c>
      <c r="E523" s="28" t="s">
        <v>388</v>
      </c>
      <c r="F523" s="28" t="s">
        <v>392</v>
      </c>
      <c r="G523" s="16" t="s">
        <v>25</v>
      </c>
      <c r="H523" s="17">
        <v>3990</v>
      </c>
      <c r="I523" s="15" t="s">
        <v>145</v>
      </c>
      <c r="J523" s="18">
        <f t="shared" si="3"/>
        <v>1200</v>
      </c>
      <c r="K523" s="18"/>
      <c r="L523" s="18"/>
      <c r="M523" s="19"/>
      <c r="N523" s="19"/>
      <c r="O523" s="19"/>
      <c r="P523" s="19"/>
      <c r="Q523" s="19"/>
      <c r="R523" s="19">
        <v>1200</v>
      </c>
      <c r="S523" s="19"/>
      <c r="T523" s="19"/>
      <c r="U523" s="19"/>
      <c r="V523" s="19"/>
      <c r="W523" s="20" t="s">
        <v>287</v>
      </c>
    </row>
    <row r="524" spans="1:23" s="1" customFormat="1" ht="45" hidden="1" x14ac:dyDescent="0.25">
      <c r="A524" s="14" t="s">
        <v>250</v>
      </c>
      <c r="B524" s="15" t="s">
        <v>3</v>
      </c>
      <c r="C524" s="16" t="s">
        <v>23</v>
      </c>
      <c r="D524" s="16" t="s">
        <v>24</v>
      </c>
      <c r="E524" s="28" t="s">
        <v>388</v>
      </c>
      <c r="F524" s="28" t="s">
        <v>392</v>
      </c>
      <c r="G524" s="16" t="s">
        <v>25</v>
      </c>
      <c r="H524" s="17">
        <v>2210</v>
      </c>
      <c r="I524" s="15" t="s">
        <v>65</v>
      </c>
      <c r="J524" s="18">
        <f t="shared" si="3"/>
        <v>4000</v>
      </c>
      <c r="K524" s="18"/>
      <c r="L524" s="18"/>
      <c r="M524" s="19"/>
      <c r="N524" s="19"/>
      <c r="O524" s="19"/>
      <c r="P524" s="19"/>
      <c r="Q524" s="19"/>
      <c r="R524" s="19"/>
      <c r="S524" s="19"/>
      <c r="T524" s="19"/>
      <c r="U524" s="19"/>
      <c r="V524" s="19">
        <v>4000</v>
      </c>
      <c r="W524" s="20" t="s">
        <v>251</v>
      </c>
    </row>
    <row r="525" spans="1:23" s="1" customFormat="1" ht="45" hidden="1" x14ac:dyDescent="0.25">
      <c r="A525" s="14" t="s">
        <v>250</v>
      </c>
      <c r="B525" s="15" t="s">
        <v>3</v>
      </c>
      <c r="C525" s="16" t="s">
        <v>23</v>
      </c>
      <c r="D525" s="16" t="s">
        <v>24</v>
      </c>
      <c r="E525" s="28" t="s">
        <v>388</v>
      </c>
      <c r="F525" s="28" t="s">
        <v>392</v>
      </c>
      <c r="G525" s="16" t="s">
        <v>25</v>
      </c>
      <c r="H525" s="17">
        <v>3290</v>
      </c>
      <c r="I525" s="15" t="s">
        <v>260</v>
      </c>
      <c r="J525" s="18">
        <f t="shared" si="3"/>
        <v>100</v>
      </c>
      <c r="K525" s="18"/>
      <c r="L525" s="18"/>
      <c r="M525" s="19"/>
      <c r="N525" s="19"/>
      <c r="O525" s="19"/>
      <c r="P525" s="19"/>
      <c r="Q525" s="19"/>
      <c r="R525" s="19"/>
      <c r="S525" s="19"/>
      <c r="T525" s="19"/>
      <c r="U525" s="19"/>
      <c r="V525" s="19">
        <v>100</v>
      </c>
      <c r="W525" s="20" t="s">
        <v>261</v>
      </c>
    </row>
    <row r="526" spans="1:23" s="1" customFormat="1" ht="45" hidden="1" x14ac:dyDescent="0.25">
      <c r="A526" s="14" t="s">
        <v>250</v>
      </c>
      <c r="B526" s="15" t="s">
        <v>3</v>
      </c>
      <c r="C526" s="16" t="s">
        <v>23</v>
      </c>
      <c r="D526" s="16" t="s">
        <v>24</v>
      </c>
      <c r="E526" s="28" t="s">
        <v>388</v>
      </c>
      <c r="F526" s="28" t="s">
        <v>392</v>
      </c>
      <c r="G526" s="16" t="s">
        <v>25</v>
      </c>
      <c r="H526" s="17">
        <v>3720</v>
      </c>
      <c r="I526" s="15" t="s">
        <v>74</v>
      </c>
      <c r="J526" s="18">
        <f t="shared" ref="J526:J589" si="4">SUM(K526:V526)</f>
        <v>710</v>
      </c>
      <c r="K526" s="18"/>
      <c r="L526" s="18"/>
      <c r="M526" s="19"/>
      <c r="N526" s="19"/>
      <c r="O526" s="19"/>
      <c r="P526" s="19"/>
      <c r="Q526" s="19"/>
      <c r="R526" s="19"/>
      <c r="S526" s="19"/>
      <c r="T526" s="19"/>
      <c r="U526" s="19"/>
      <c r="V526" s="19">
        <v>710</v>
      </c>
      <c r="W526" s="20" t="s">
        <v>271</v>
      </c>
    </row>
    <row r="527" spans="1:23" s="1" customFormat="1" ht="45" hidden="1" x14ac:dyDescent="0.25">
      <c r="A527" s="14" t="s">
        <v>250</v>
      </c>
      <c r="B527" s="15" t="s">
        <v>3</v>
      </c>
      <c r="C527" s="16" t="s">
        <v>23</v>
      </c>
      <c r="D527" s="16" t="s">
        <v>24</v>
      </c>
      <c r="E527" s="28" t="s">
        <v>388</v>
      </c>
      <c r="F527" s="28" t="s">
        <v>392</v>
      </c>
      <c r="G527" s="16" t="s">
        <v>25</v>
      </c>
      <c r="H527" s="17">
        <v>3920</v>
      </c>
      <c r="I527" s="15" t="s">
        <v>70</v>
      </c>
      <c r="J527" s="18">
        <f t="shared" si="4"/>
        <v>1050</v>
      </c>
      <c r="K527" s="18"/>
      <c r="L527" s="18"/>
      <c r="M527" s="19"/>
      <c r="N527" s="19"/>
      <c r="O527" s="19"/>
      <c r="P527" s="19"/>
      <c r="Q527" s="19"/>
      <c r="R527" s="19"/>
      <c r="S527" s="19"/>
      <c r="T527" s="19"/>
      <c r="U527" s="19"/>
      <c r="V527" s="19">
        <v>1050</v>
      </c>
      <c r="W527" s="20" t="s">
        <v>272</v>
      </c>
    </row>
    <row r="528" spans="1:23" s="1" customFormat="1" ht="60" hidden="1" x14ac:dyDescent="0.25">
      <c r="A528" s="14" t="s">
        <v>288</v>
      </c>
      <c r="B528" s="15">
        <v>1522010000</v>
      </c>
      <c r="C528" s="16" t="s">
        <v>31</v>
      </c>
      <c r="D528" s="16" t="s">
        <v>32</v>
      </c>
      <c r="E528" s="28" t="s">
        <v>386</v>
      </c>
      <c r="F528" s="28" t="s">
        <v>386</v>
      </c>
      <c r="G528" s="16" t="s">
        <v>33</v>
      </c>
      <c r="H528" s="17">
        <v>2110</v>
      </c>
      <c r="I528" s="15" t="s">
        <v>195</v>
      </c>
      <c r="J528" s="18">
        <f t="shared" si="4"/>
        <v>50000</v>
      </c>
      <c r="K528" s="18"/>
      <c r="L528" s="18">
        <v>50000</v>
      </c>
      <c r="M528" s="19"/>
      <c r="N528" s="19"/>
      <c r="O528" s="19"/>
      <c r="P528" s="19"/>
      <c r="Q528" s="19"/>
      <c r="R528" s="19"/>
      <c r="S528" s="19"/>
      <c r="T528" s="19"/>
      <c r="U528" s="19"/>
      <c r="V528" s="19"/>
      <c r="W528" s="20" t="s">
        <v>289</v>
      </c>
    </row>
    <row r="529" spans="1:23" s="1" customFormat="1" ht="105" hidden="1" x14ac:dyDescent="0.25">
      <c r="A529" s="14" t="s">
        <v>288</v>
      </c>
      <c r="B529" s="15">
        <v>1522010000</v>
      </c>
      <c r="C529" s="16" t="s">
        <v>31</v>
      </c>
      <c r="D529" s="16" t="s">
        <v>32</v>
      </c>
      <c r="E529" s="28" t="s">
        <v>386</v>
      </c>
      <c r="F529" s="28" t="s">
        <v>386</v>
      </c>
      <c r="G529" s="16" t="s">
        <v>33</v>
      </c>
      <c r="H529" s="17">
        <v>2140</v>
      </c>
      <c r="I529" s="15" t="s">
        <v>197</v>
      </c>
      <c r="J529" s="18">
        <f t="shared" si="4"/>
        <v>220000</v>
      </c>
      <c r="K529" s="18"/>
      <c r="L529" s="18">
        <v>220000</v>
      </c>
      <c r="M529" s="19"/>
      <c r="N529" s="19"/>
      <c r="O529" s="19"/>
      <c r="P529" s="19"/>
      <c r="Q529" s="19"/>
      <c r="R529" s="19"/>
      <c r="S529" s="19"/>
      <c r="T529" s="19"/>
      <c r="U529" s="19"/>
      <c r="V529" s="19"/>
      <c r="W529" s="20" t="s">
        <v>290</v>
      </c>
    </row>
    <row r="530" spans="1:23" s="1" customFormat="1" ht="30" hidden="1" x14ac:dyDescent="0.25">
      <c r="A530" s="14" t="s">
        <v>288</v>
      </c>
      <c r="B530" s="15">
        <v>1522010000</v>
      </c>
      <c r="C530" s="16" t="s">
        <v>31</v>
      </c>
      <c r="D530" s="16" t="s">
        <v>40</v>
      </c>
      <c r="E530" s="28" t="s">
        <v>386</v>
      </c>
      <c r="F530" s="28" t="s">
        <v>386</v>
      </c>
      <c r="G530" s="16" t="s">
        <v>41</v>
      </c>
      <c r="H530" s="17">
        <v>3270</v>
      </c>
      <c r="I530" s="15" t="s">
        <v>291</v>
      </c>
      <c r="J530" s="18">
        <f t="shared" si="4"/>
        <v>150000</v>
      </c>
      <c r="K530" s="18"/>
      <c r="L530" s="18">
        <v>150000</v>
      </c>
      <c r="M530" s="19"/>
      <c r="N530" s="19"/>
      <c r="O530" s="19"/>
      <c r="P530" s="19"/>
      <c r="Q530" s="19"/>
      <c r="R530" s="19"/>
      <c r="S530" s="19"/>
      <c r="T530" s="19"/>
      <c r="U530" s="19"/>
      <c r="V530" s="19"/>
      <c r="W530" s="20" t="s">
        <v>292</v>
      </c>
    </row>
    <row r="531" spans="1:23" s="1" customFormat="1" ht="60" hidden="1" x14ac:dyDescent="0.25">
      <c r="A531" s="14" t="s">
        <v>288</v>
      </c>
      <c r="B531" s="15">
        <v>1522010000</v>
      </c>
      <c r="C531" s="16" t="s">
        <v>31</v>
      </c>
      <c r="D531" s="16" t="s">
        <v>45</v>
      </c>
      <c r="E531" s="28" t="s">
        <v>386</v>
      </c>
      <c r="F531" s="28" t="s">
        <v>386</v>
      </c>
      <c r="G531" s="16" t="s">
        <v>46</v>
      </c>
      <c r="H531" s="17">
        <v>4420</v>
      </c>
      <c r="I531" s="15" t="s">
        <v>293</v>
      </c>
      <c r="J531" s="18">
        <f t="shared" si="4"/>
        <v>200000</v>
      </c>
      <c r="K531" s="18"/>
      <c r="L531" s="18"/>
      <c r="M531" s="19">
        <v>80000</v>
      </c>
      <c r="N531" s="19"/>
      <c r="O531" s="19"/>
      <c r="P531" s="19">
        <v>80000</v>
      </c>
      <c r="Q531" s="19"/>
      <c r="R531" s="19">
        <v>40000</v>
      </c>
      <c r="S531" s="19"/>
      <c r="T531" s="19"/>
      <c r="U531" s="19"/>
      <c r="V531" s="19"/>
      <c r="W531" s="20" t="s">
        <v>294</v>
      </c>
    </row>
    <row r="532" spans="1:23" s="1" customFormat="1" ht="45" hidden="1" x14ac:dyDescent="0.25">
      <c r="A532" s="14" t="s">
        <v>288</v>
      </c>
      <c r="B532" s="15">
        <v>1522010000</v>
      </c>
      <c r="C532" s="16" t="s">
        <v>31</v>
      </c>
      <c r="D532" s="16" t="s">
        <v>34</v>
      </c>
      <c r="E532" s="28" t="s">
        <v>386</v>
      </c>
      <c r="F532" s="28" t="s">
        <v>386</v>
      </c>
      <c r="G532" s="16" t="s">
        <v>35</v>
      </c>
      <c r="H532" s="17">
        <v>5110</v>
      </c>
      <c r="I532" s="15" t="s">
        <v>295</v>
      </c>
      <c r="J532" s="18">
        <f t="shared" si="4"/>
        <v>4500</v>
      </c>
      <c r="K532" s="18"/>
      <c r="L532" s="18"/>
      <c r="M532" s="19"/>
      <c r="N532" s="19"/>
      <c r="O532" s="19">
        <v>4500</v>
      </c>
      <c r="P532" s="19"/>
      <c r="Q532" s="19"/>
      <c r="R532" s="19"/>
      <c r="S532" s="19"/>
      <c r="T532" s="19"/>
      <c r="U532" s="19"/>
      <c r="V532" s="19"/>
      <c r="W532" s="20" t="s">
        <v>296</v>
      </c>
    </row>
    <row r="533" spans="1:23" s="1" customFormat="1" ht="120" hidden="1" x14ac:dyDescent="0.25">
      <c r="A533" s="14" t="s">
        <v>288</v>
      </c>
      <c r="B533" s="15">
        <v>2522221040</v>
      </c>
      <c r="C533" s="16" t="s">
        <v>31</v>
      </c>
      <c r="D533" s="16" t="s">
        <v>32</v>
      </c>
      <c r="E533" s="28" t="s">
        <v>386</v>
      </c>
      <c r="F533" s="28" t="s">
        <v>386</v>
      </c>
      <c r="G533" s="16" t="s">
        <v>33</v>
      </c>
      <c r="H533" s="17">
        <v>2150</v>
      </c>
      <c r="I533" s="15" t="s">
        <v>297</v>
      </c>
      <c r="J533" s="18">
        <f t="shared" si="4"/>
        <v>5000</v>
      </c>
      <c r="K533" s="18"/>
      <c r="L533" s="18"/>
      <c r="M533" s="19"/>
      <c r="N533" s="19">
        <v>3000</v>
      </c>
      <c r="O533" s="19"/>
      <c r="P533" s="19"/>
      <c r="Q533" s="19">
        <v>2000</v>
      </c>
      <c r="R533" s="19"/>
      <c r="S533" s="19"/>
      <c r="T533" s="19"/>
      <c r="U533" s="19"/>
      <c r="V533" s="19"/>
      <c r="W533" s="20" t="s">
        <v>298</v>
      </c>
    </row>
    <row r="534" spans="1:23" s="1" customFormat="1" ht="45" hidden="1" x14ac:dyDescent="0.25">
      <c r="A534" s="14" t="s">
        <v>288</v>
      </c>
      <c r="B534" s="15">
        <v>2522221040</v>
      </c>
      <c r="C534" s="16" t="s">
        <v>31</v>
      </c>
      <c r="D534" s="16" t="s">
        <v>32</v>
      </c>
      <c r="E534" s="28" t="s">
        <v>386</v>
      </c>
      <c r="F534" s="28" t="s">
        <v>386</v>
      </c>
      <c r="G534" s="16" t="s">
        <v>33</v>
      </c>
      <c r="H534" s="17">
        <v>2210</v>
      </c>
      <c r="I534" s="15" t="s">
        <v>65</v>
      </c>
      <c r="J534" s="18">
        <f t="shared" si="4"/>
        <v>6000</v>
      </c>
      <c r="K534" s="18"/>
      <c r="L534" s="18"/>
      <c r="M534" s="19"/>
      <c r="N534" s="19">
        <v>1000</v>
      </c>
      <c r="O534" s="19">
        <v>2000</v>
      </c>
      <c r="P534" s="19">
        <v>1000</v>
      </c>
      <c r="Q534" s="19">
        <v>2000</v>
      </c>
      <c r="R534" s="19"/>
      <c r="S534" s="19"/>
      <c r="T534" s="19"/>
      <c r="U534" s="19"/>
      <c r="V534" s="19"/>
      <c r="W534" s="20" t="s">
        <v>299</v>
      </c>
    </row>
    <row r="535" spans="1:23" s="1" customFormat="1" ht="45" hidden="1" x14ac:dyDescent="0.25">
      <c r="A535" s="14" t="s">
        <v>288</v>
      </c>
      <c r="B535" s="15">
        <v>2522221040</v>
      </c>
      <c r="C535" s="16" t="s">
        <v>31</v>
      </c>
      <c r="D535" s="16" t="s">
        <v>34</v>
      </c>
      <c r="E535" s="28" t="s">
        <v>386</v>
      </c>
      <c r="F535" s="28" t="s">
        <v>386</v>
      </c>
      <c r="G535" s="16" t="s">
        <v>35</v>
      </c>
      <c r="H535" s="17">
        <v>2210</v>
      </c>
      <c r="I535" s="15" t="s">
        <v>65</v>
      </c>
      <c r="J535" s="18">
        <f t="shared" si="4"/>
        <v>1000</v>
      </c>
      <c r="K535" s="18"/>
      <c r="L535" s="18"/>
      <c r="M535" s="19"/>
      <c r="N535" s="19"/>
      <c r="O535" s="19">
        <v>1000</v>
      </c>
      <c r="P535" s="19"/>
      <c r="Q535" s="19"/>
      <c r="R535" s="19"/>
      <c r="S535" s="19"/>
      <c r="T535" s="19"/>
      <c r="U535" s="19"/>
      <c r="V535" s="19"/>
      <c r="W535" s="20" t="s">
        <v>300</v>
      </c>
    </row>
    <row r="536" spans="1:23" s="1" customFormat="1" ht="45" hidden="1" x14ac:dyDescent="0.25">
      <c r="A536" s="14" t="s">
        <v>288</v>
      </c>
      <c r="B536" s="15">
        <v>2522221040</v>
      </c>
      <c r="C536" s="16" t="s">
        <v>31</v>
      </c>
      <c r="D536" s="16" t="s">
        <v>36</v>
      </c>
      <c r="E536" s="28" t="s">
        <v>386</v>
      </c>
      <c r="F536" s="28" t="s">
        <v>386</v>
      </c>
      <c r="G536" s="16" t="s">
        <v>37</v>
      </c>
      <c r="H536" s="17">
        <v>2210</v>
      </c>
      <c r="I536" s="15" t="s">
        <v>65</v>
      </c>
      <c r="J536" s="18">
        <f t="shared" si="4"/>
        <v>7000</v>
      </c>
      <c r="K536" s="18"/>
      <c r="L536" s="18"/>
      <c r="M536" s="19">
        <v>2000</v>
      </c>
      <c r="N536" s="19"/>
      <c r="O536" s="19">
        <v>2000</v>
      </c>
      <c r="P536" s="19">
        <v>1000</v>
      </c>
      <c r="Q536" s="19">
        <v>2000</v>
      </c>
      <c r="R536" s="19"/>
      <c r="S536" s="19"/>
      <c r="T536" s="19"/>
      <c r="U536" s="19"/>
      <c r="V536" s="19"/>
      <c r="W536" s="20" t="s">
        <v>301</v>
      </c>
    </row>
    <row r="537" spans="1:23" s="1" customFormat="1" ht="45" hidden="1" x14ac:dyDescent="0.25">
      <c r="A537" s="14" t="s">
        <v>288</v>
      </c>
      <c r="B537" s="15">
        <v>2522221040</v>
      </c>
      <c r="C537" s="16" t="s">
        <v>31</v>
      </c>
      <c r="D537" s="16" t="s">
        <v>38</v>
      </c>
      <c r="E537" s="28" t="s">
        <v>386</v>
      </c>
      <c r="F537" s="28" t="s">
        <v>386</v>
      </c>
      <c r="G537" s="16" t="s">
        <v>39</v>
      </c>
      <c r="H537" s="17">
        <v>2210</v>
      </c>
      <c r="I537" s="15" t="s">
        <v>65</v>
      </c>
      <c r="J537" s="18">
        <f t="shared" si="4"/>
        <v>6000</v>
      </c>
      <c r="K537" s="18"/>
      <c r="L537" s="18"/>
      <c r="M537" s="19"/>
      <c r="N537" s="19">
        <v>2000</v>
      </c>
      <c r="O537" s="19">
        <v>2000</v>
      </c>
      <c r="P537" s="19">
        <v>2000</v>
      </c>
      <c r="Q537" s="19"/>
      <c r="R537" s="19"/>
      <c r="S537" s="19"/>
      <c r="T537" s="19"/>
      <c r="U537" s="19"/>
      <c r="V537" s="19"/>
      <c r="W537" s="20" t="s">
        <v>302</v>
      </c>
    </row>
    <row r="538" spans="1:23" s="1" customFormat="1" ht="60" hidden="1" x14ac:dyDescent="0.25">
      <c r="A538" s="14" t="s">
        <v>288</v>
      </c>
      <c r="B538" s="15">
        <v>2522221040</v>
      </c>
      <c r="C538" s="16" t="s">
        <v>26</v>
      </c>
      <c r="D538" s="16" t="s">
        <v>49</v>
      </c>
      <c r="E538" s="28" t="s">
        <v>386</v>
      </c>
      <c r="F538" s="28" t="s">
        <v>386</v>
      </c>
      <c r="G538" s="16" t="s">
        <v>50</v>
      </c>
      <c r="H538" s="17">
        <v>2210</v>
      </c>
      <c r="I538" s="15" t="s">
        <v>65</v>
      </c>
      <c r="J538" s="18">
        <f t="shared" si="4"/>
        <v>2000</v>
      </c>
      <c r="K538" s="18"/>
      <c r="L538" s="18"/>
      <c r="M538" s="19"/>
      <c r="N538" s="19"/>
      <c r="O538" s="19">
        <v>2000</v>
      </c>
      <c r="P538" s="19"/>
      <c r="Q538" s="19"/>
      <c r="R538" s="19"/>
      <c r="S538" s="19"/>
      <c r="T538" s="19"/>
      <c r="U538" s="19"/>
      <c r="V538" s="19"/>
      <c r="W538" s="20" t="s">
        <v>303</v>
      </c>
    </row>
    <row r="539" spans="1:23" s="1" customFormat="1" ht="45" hidden="1" x14ac:dyDescent="0.25">
      <c r="A539" s="14" t="s">
        <v>288</v>
      </c>
      <c r="B539" s="15">
        <v>2522221040</v>
      </c>
      <c r="C539" s="16" t="s">
        <v>31</v>
      </c>
      <c r="D539" s="16" t="s">
        <v>32</v>
      </c>
      <c r="E539" s="28" t="s">
        <v>386</v>
      </c>
      <c r="F539" s="28" t="s">
        <v>386</v>
      </c>
      <c r="G539" s="16" t="s">
        <v>33</v>
      </c>
      <c r="H539" s="17">
        <v>2440</v>
      </c>
      <c r="I539" s="15" t="s">
        <v>165</v>
      </c>
      <c r="J539" s="18">
        <f t="shared" si="4"/>
        <v>4000</v>
      </c>
      <c r="K539" s="18"/>
      <c r="L539" s="18"/>
      <c r="M539" s="19"/>
      <c r="N539" s="19">
        <v>4000</v>
      </c>
      <c r="O539" s="19"/>
      <c r="P539" s="19"/>
      <c r="Q539" s="19"/>
      <c r="R539" s="19"/>
      <c r="S539" s="19"/>
      <c r="T539" s="19"/>
      <c r="U539" s="19"/>
      <c r="V539" s="19"/>
      <c r="W539" s="20" t="s">
        <v>304</v>
      </c>
    </row>
    <row r="540" spans="1:23" s="1" customFormat="1" ht="45" hidden="1" x14ac:dyDescent="0.25">
      <c r="A540" s="14" t="s">
        <v>288</v>
      </c>
      <c r="B540" s="15">
        <v>2522221040</v>
      </c>
      <c r="C540" s="16" t="s">
        <v>31</v>
      </c>
      <c r="D540" s="16" t="s">
        <v>32</v>
      </c>
      <c r="E540" s="28" t="s">
        <v>386</v>
      </c>
      <c r="F540" s="28" t="s">
        <v>386</v>
      </c>
      <c r="G540" s="16" t="s">
        <v>33</v>
      </c>
      <c r="H540" s="17">
        <v>2460</v>
      </c>
      <c r="I540" s="15" t="s">
        <v>100</v>
      </c>
      <c r="J540" s="18">
        <f t="shared" si="4"/>
        <v>30000</v>
      </c>
      <c r="K540" s="18"/>
      <c r="L540" s="18"/>
      <c r="M540" s="19"/>
      <c r="N540" s="19">
        <v>15000</v>
      </c>
      <c r="O540" s="19"/>
      <c r="P540" s="19"/>
      <c r="Q540" s="19">
        <v>15000</v>
      </c>
      <c r="R540" s="19"/>
      <c r="S540" s="19"/>
      <c r="T540" s="19"/>
      <c r="U540" s="19"/>
      <c r="V540" s="19"/>
      <c r="W540" s="20" t="s">
        <v>304</v>
      </c>
    </row>
    <row r="541" spans="1:23" s="1" customFormat="1" ht="60" hidden="1" x14ac:dyDescent="0.25">
      <c r="A541" s="14" t="s">
        <v>288</v>
      </c>
      <c r="B541" s="15">
        <v>2522221040</v>
      </c>
      <c r="C541" s="16" t="s">
        <v>31</v>
      </c>
      <c r="D541" s="16" t="s">
        <v>32</v>
      </c>
      <c r="E541" s="28" t="s">
        <v>386</v>
      </c>
      <c r="F541" s="28" t="s">
        <v>386</v>
      </c>
      <c r="G541" s="16" t="s">
        <v>33</v>
      </c>
      <c r="H541" s="17">
        <v>2470</v>
      </c>
      <c r="I541" s="15" t="s">
        <v>168</v>
      </c>
      <c r="J541" s="18">
        <f t="shared" si="4"/>
        <v>30000</v>
      </c>
      <c r="K541" s="18"/>
      <c r="L541" s="18"/>
      <c r="M541" s="19"/>
      <c r="N541" s="19">
        <v>15000</v>
      </c>
      <c r="O541" s="19"/>
      <c r="P541" s="19"/>
      <c r="Q541" s="19">
        <v>15000</v>
      </c>
      <c r="R541" s="19"/>
      <c r="S541" s="19"/>
      <c r="T541" s="19"/>
      <c r="U541" s="19"/>
      <c r="V541" s="19"/>
      <c r="W541" s="20" t="s">
        <v>305</v>
      </c>
    </row>
    <row r="542" spans="1:23" s="1" customFormat="1" ht="45" hidden="1" x14ac:dyDescent="0.25">
      <c r="A542" s="14" t="s">
        <v>288</v>
      </c>
      <c r="B542" s="15">
        <v>2522221040</v>
      </c>
      <c r="C542" s="16" t="s">
        <v>31</v>
      </c>
      <c r="D542" s="16" t="s">
        <v>32</v>
      </c>
      <c r="E542" s="28" t="s">
        <v>386</v>
      </c>
      <c r="F542" s="28" t="s">
        <v>386</v>
      </c>
      <c r="G542" s="16" t="s">
        <v>33</v>
      </c>
      <c r="H542" s="17">
        <v>2480</v>
      </c>
      <c r="I542" s="15" t="s">
        <v>170</v>
      </c>
      <c r="J542" s="18">
        <f t="shared" si="4"/>
        <v>5000</v>
      </c>
      <c r="K542" s="18"/>
      <c r="L542" s="18"/>
      <c r="M542" s="19"/>
      <c r="N542" s="19">
        <v>5000</v>
      </c>
      <c r="O542" s="19"/>
      <c r="P542" s="19"/>
      <c r="Q542" s="19"/>
      <c r="R542" s="19"/>
      <c r="S542" s="19"/>
      <c r="T542" s="19"/>
      <c r="U542" s="19"/>
      <c r="V542" s="19"/>
      <c r="W542" s="20" t="s">
        <v>306</v>
      </c>
    </row>
    <row r="543" spans="1:23" s="1" customFormat="1" ht="45" hidden="1" x14ac:dyDescent="0.25">
      <c r="A543" s="14" t="s">
        <v>288</v>
      </c>
      <c r="B543" s="15">
        <v>2522221040</v>
      </c>
      <c r="C543" s="16" t="s">
        <v>31</v>
      </c>
      <c r="D543" s="16" t="s">
        <v>32</v>
      </c>
      <c r="E543" s="28" t="s">
        <v>386</v>
      </c>
      <c r="F543" s="28" t="s">
        <v>386</v>
      </c>
      <c r="G543" s="16" t="s">
        <v>33</v>
      </c>
      <c r="H543" s="17">
        <v>2560</v>
      </c>
      <c r="I543" s="15" t="s">
        <v>176</v>
      </c>
      <c r="J543" s="18">
        <f t="shared" si="4"/>
        <v>5000</v>
      </c>
      <c r="K543" s="18"/>
      <c r="L543" s="18"/>
      <c r="M543" s="19"/>
      <c r="N543" s="19">
        <v>5000</v>
      </c>
      <c r="O543" s="19"/>
      <c r="P543" s="19"/>
      <c r="Q543" s="19"/>
      <c r="R543" s="19"/>
      <c r="S543" s="19"/>
      <c r="T543" s="19"/>
      <c r="U543" s="19"/>
      <c r="V543" s="19"/>
      <c r="W543" s="20" t="s">
        <v>304</v>
      </c>
    </row>
    <row r="544" spans="1:23" s="1" customFormat="1" ht="45" hidden="1" x14ac:dyDescent="0.25">
      <c r="A544" s="14" t="s">
        <v>288</v>
      </c>
      <c r="B544" s="15">
        <v>2522221040</v>
      </c>
      <c r="C544" s="16" t="s">
        <v>31</v>
      </c>
      <c r="D544" s="16" t="s">
        <v>32</v>
      </c>
      <c r="E544" s="28" t="s">
        <v>386</v>
      </c>
      <c r="F544" s="28" t="s">
        <v>386</v>
      </c>
      <c r="G544" s="16" t="s">
        <v>33</v>
      </c>
      <c r="H544" s="17">
        <v>2910</v>
      </c>
      <c r="I544" s="15" t="s">
        <v>105</v>
      </c>
      <c r="J544" s="18">
        <f t="shared" si="4"/>
        <v>30000</v>
      </c>
      <c r="K544" s="18"/>
      <c r="L544" s="18"/>
      <c r="M544" s="19"/>
      <c r="N544" s="19">
        <v>15000</v>
      </c>
      <c r="O544" s="19"/>
      <c r="P544" s="19"/>
      <c r="Q544" s="19">
        <v>15000</v>
      </c>
      <c r="R544" s="19"/>
      <c r="S544" s="19"/>
      <c r="T544" s="19"/>
      <c r="U544" s="19"/>
      <c r="V544" s="19"/>
      <c r="W544" s="20" t="s">
        <v>307</v>
      </c>
    </row>
    <row r="545" spans="1:23" s="1" customFormat="1" ht="105" hidden="1" x14ac:dyDescent="0.25">
      <c r="A545" s="14" t="s">
        <v>288</v>
      </c>
      <c r="B545" s="15">
        <v>2522221040</v>
      </c>
      <c r="C545" s="16" t="s">
        <v>31</v>
      </c>
      <c r="D545" s="16" t="s">
        <v>32</v>
      </c>
      <c r="E545" s="28" t="s">
        <v>386</v>
      </c>
      <c r="F545" s="28" t="s">
        <v>386</v>
      </c>
      <c r="G545" s="16" t="s">
        <v>33</v>
      </c>
      <c r="H545" s="17">
        <v>2940</v>
      </c>
      <c r="I545" s="15" t="s">
        <v>308</v>
      </c>
      <c r="J545" s="18">
        <f t="shared" si="4"/>
        <v>5000</v>
      </c>
      <c r="K545" s="18"/>
      <c r="L545" s="18"/>
      <c r="M545" s="19"/>
      <c r="N545" s="19"/>
      <c r="O545" s="19">
        <v>5000</v>
      </c>
      <c r="P545" s="19"/>
      <c r="Q545" s="19"/>
      <c r="R545" s="19"/>
      <c r="S545" s="19"/>
      <c r="T545" s="19"/>
      <c r="U545" s="19"/>
      <c r="V545" s="19"/>
      <c r="W545" s="20" t="s">
        <v>309</v>
      </c>
    </row>
    <row r="546" spans="1:23" s="1" customFormat="1" ht="45" hidden="1" x14ac:dyDescent="0.25">
      <c r="A546" s="14" t="s">
        <v>288</v>
      </c>
      <c r="B546" s="15">
        <v>2522221040</v>
      </c>
      <c r="C546" s="16" t="s">
        <v>31</v>
      </c>
      <c r="D546" s="16" t="s">
        <v>32</v>
      </c>
      <c r="E546" s="28" t="s">
        <v>386</v>
      </c>
      <c r="F546" s="28" t="s">
        <v>386</v>
      </c>
      <c r="G546" s="16" t="s">
        <v>33</v>
      </c>
      <c r="H546" s="17">
        <v>3180</v>
      </c>
      <c r="I546" s="15" t="s">
        <v>59</v>
      </c>
      <c r="J546" s="18">
        <f t="shared" si="4"/>
        <v>1500</v>
      </c>
      <c r="K546" s="18"/>
      <c r="L546" s="18"/>
      <c r="M546" s="19"/>
      <c r="N546" s="19">
        <v>1000</v>
      </c>
      <c r="O546" s="19"/>
      <c r="P546" s="19">
        <v>500</v>
      </c>
      <c r="Q546" s="19"/>
      <c r="R546" s="19"/>
      <c r="S546" s="19"/>
      <c r="T546" s="19"/>
      <c r="U546" s="19"/>
      <c r="V546" s="19"/>
      <c r="W546" s="20" t="s">
        <v>310</v>
      </c>
    </row>
    <row r="547" spans="1:23" s="1" customFormat="1" ht="45" hidden="1" x14ac:dyDescent="0.25">
      <c r="A547" s="14" t="s">
        <v>288</v>
      </c>
      <c r="B547" s="15">
        <v>2522221040</v>
      </c>
      <c r="C547" s="16" t="s">
        <v>31</v>
      </c>
      <c r="D547" s="16" t="s">
        <v>32</v>
      </c>
      <c r="E547" s="28" t="s">
        <v>386</v>
      </c>
      <c r="F547" s="28" t="s">
        <v>386</v>
      </c>
      <c r="G547" s="16" t="s">
        <v>33</v>
      </c>
      <c r="H547" s="17">
        <v>3270</v>
      </c>
      <c r="I547" s="15" t="s">
        <v>291</v>
      </c>
      <c r="J547" s="18">
        <f t="shared" si="4"/>
        <v>38332.57</v>
      </c>
      <c r="K547" s="18"/>
      <c r="L547" s="18"/>
      <c r="M547" s="19"/>
      <c r="N547" s="19">
        <v>25000</v>
      </c>
      <c r="O547" s="19"/>
      <c r="P547" s="19"/>
      <c r="Q547" s="19">
        <v>13332.57</v>
      </c>
      <c r="R547" s="19"/>
      <c r="S547" s="19"/>
      <c r="T547" s="19"/>
      <c r="U547" s="19"/>
      <c r="V547" s="19"/>
      <c r="W547" s="20" t="s">
        <v>311</v>
      </c>
    </row>
    <row r="548" spans="1:23" s="1" customFormat="1" ht="60" hidden="1" x14ac:dyDescent="0.25">
      <c r="A548" s="14" t="s">
        <v>288</v>
      </c>
      <c r="B548" s="15">
        <v>2522221040</v>
      </c>
      <c r="C548" s="16" t="s">
        <v>31</v>
      </c>
      <c r="D548" s="16" t="s">
        <v>312</v>
      </c>
      <c r="E548" s="28" t="s">
        <v>386</v>
      </c>
      <c r="F548" s="28" t="s">
        <v>386</v>
      </c>
      <c r="G548" s="16" t="s">
        <v>313</v>
      </c>
      <c r="H548" s="17">
        <v>3390</v>
      </c>
      <c r="I548" s="15" t="s">
        <v>67</v>
      </c>
      <c r="J548" s="18">
        <f t="shared" si="4"/>
        <v>450000</v>
      </c>
      <c r="K548" s="18"/>
      <c r="L548" s="18"/>
      <c r="M548" s="19"/>
      <c r="N548" s="19">
        <v>450000</v>
      </c>
      <c r="O548" s="19"/>
      <c r="P548" s="19"/>
      <c r="Q548" s="19"/>
      <c r="R548" s="19"/>
      <c r="S548" s="19"/>
      <c r="T548" s="19"/>
      <c r="U548" s="19"/>
      <c r="V548" s="19"/>
      <c r="W548" s="20" t="s">
        <v>314</v>
      </c>
    </row>
    <row r="549" spans="1:23" s="1" customFormat="1" ht="90" hidden="1" x14ac:dyDescent="0.25">
      <c r="A549" s="14" t="s">
        <v>288</v>
      </c>
      <c r="B549" s="15">
        <v>2522221040</v>
      </c>
      <c r="C549" s="16" t="s">
        <v>31</v>
      </c>
      <c r="D549" s="16" t="s">
        <v>312</v>
      </c>
      <c r="E549" s="28" t="s">
        <v>386</v>
      </c>
      <c r="F549" s="28" t="s">
        <v>386</v>
      </c>
      <c r="G549" s="16" t="s">
        <v>313</v>
      </c>
      <c r="H549" s="17">
        <v>3360</v>
      </c>
      <c r="I549" s="15" t="s">
        <v>315</v>
      </c>
      <c r="J549" s="18">
        <f t="shared" si="4"/>
        <v>4000</v>
      </c>
      <c r="K549" s="18"/>
      <c r="L549" s="18"/>
      <c r="M549" s="19">
        <v>4000</v>
      </c>
      <c r="N549" s="19"/>
      <c r="O549" s="19"/>
      <c r="P549" s="19"/>
      <c r="Q549" s="19"/>
      <c r="R549" s="19"/>
      <c r="S549" s="19"/>
      <c r="T549" s="19"/>
      <c r="U549" s="19"/>
      <c r="V549" s="19"/>
      <c r="W549" s="20" t="s">
        <v>314</v>
      </c>
    </row>
    <row r="550" spans="1:23" s="1" customFormat="1" ht="60" hidden="1" x14ac:dyDescent="0.25">
      <c r="A550" s="14" t="s">
        <v>288</v>
      </c>
      <c r="B550" s="15">
        <v>2522221040</v>
      </c>
      <c r="C550" s="16" t="s">
        <v>31</v>
      </c>
      <c r="D550" s="16" t="s">
        <v>312</v>
      </c>
      <c r="E550" s="28" t="s">
        <v>386</v>
      </c>
      <c r="F550" s="28" t="s">
        <v>386</v>
      </c>
      <c r="G550" s="16" t="s">
        <v>313</v>
      </c>
      <c r="H550" s="17">
        <v>3850</v>
      </c>
      <c r="I550" s="15" t="s">
        <v>238</v>
      </c>
      <c r="J550" s="18">
        <f t="shared" si="4"/>
        <v>15000</v>
      </c>
      <c r="K550" s="18"/>
      <c r="L550" s="18"/>
      <c r="M550" s="19">
        <v>15000</v>
      </c>
      <c r="N550" s="19"/>
      <c r="O550" s="19"/>
      <c r="P550" s="19"/>
      <c r="Q550" s="19"/>
      <c r="R550" s="19"/>
      <c r="S550" s="19"/>
      <c r="T550" s="19"/>
      <c r="U550" s="19"/>
      <c r="V550" s="19"/>
      <c r="W550" s="20" t="s">
        <v>316</v>
      </c>
    </row>
    <row r="551" spans="1:23" s="1" customFormat="1" ht="45" hidden="1" x14ac:dyDescent="0.25">
      <c r="A551" s="14" t="s">
        <v>288</v>
      </c>
      <c r="B551" s="15">
        <v>2522221040</v>
      </c>
      <c r="C551" s="16" t="s">
        <v>31</v>
      </c>
      <c r="D551" s="16" t="s">
        <v>312</v>
      </c>
      <c r="E551" s="28" t="s">
        <v>386</v>
      </c>
      <c r="F551" s="28" t="s">
        <v>386</v>
      </c>
      <c r="G551" s="16" t="s">
        <v>313</v>
      </c>
      <c r="H551" s="17">
        <v>3990</v>
      </c>
      <c r="I551" s="15" t="s">
        <v>145</v>
      </c>
      <c r="J551" s="18">
        <f t="shared" si="4"/>
        <v>2000</v>
      </c>
      <c r="K551" s="18"/>
      <c r="L551" s="18"/>
      <c r="M551" s="19">
        <v>2000</v>
      </c>
      <c r="N551" s="19"/>
      <c r="O551" s="19"/>
      <c r="P551" s="19"/>
      <c r="Q551" s="19"/>
      <c r="R551" s="19"/>
      <c r="S551" s="19"/>
      <c r="T551" s="19"/>
      <c r="U551" s="19"/>
      <c r="V551" s="19"/>
      <c r="W551" s="20" t="s">
        <v>317</v>
      </c>
    </row>
    <row r="552" spans="1:23" s="1" customFormat="1" ht="60" hidden="1" x14ac:dyDescent="0.25">
      <c r="A552" s="14" t="s">
        <v>288</v>
      </c>
      <c r="B552" s="15">
        <v>2522221040</v>
      </c>
      <c r="C552" s="16" t="s">
        <v>31</v>
      </c>
      <c r="D552" s="16" t="s">
        <v>32</v>
      </c>
      <c r="E552" s="28" t="s">
        <v>386</v>
      </c>
      <c r="F552" s="28" t="s">
        <v>386</v>
      </c>
      <c r="G552" s="16" t="s">
        <v>33</v>
      </c>
      <c r="H552" s="17">
        <v>3990</v>
      </c>
      <c r="I552" s="15" t="s">
        <v>67</v>
      </c>
      <c r="J552" s="18">
        <f t="shared" si="4"/>
        <v>100000</v>
      </c>
      <c r="K552" s="18"/>
      <c r="L552" s="18"/>
      <c r="M552" s="19">
        <v>100000</v>
      </c>
      <c r="N552" s="19"/>
      <c r="O552" s="19"/>
      <c r="P552" s="19"/>
      <c r="Q552" s="19"/>
      <c r="R552" s="19"/>
      <c r="S552" s="19"/>
      <c r="T552" s="19"/>
      <c r="U552" s="19"/>
      <c r="V552" s="19"/>
      <c r="W552" s="20" t="s">
        <v>318</v>
      </c>
    </row>
    <row r="553" spans="1:23" s="1" customFormat="1" ht="45" hidden="1" x14ac:dyDescent="0.25">
      <c r="A553" s="14" t="s">
        <v>288</v>
      </c>
      <c r="B553" s="15">
        <v>1422730001</v>
      </c>
      <c r="C553" s="16" t="s">
        <v>31</v>
      </c>
      <c r="D553" s="16" t="s">
        <v>32</v>
      </c>
      <c r="E553" s="28" t="s">
        <v>386</v>
      </c>
      <c r="F553" s="28" t="s">
        <v>386</v>
      </c>
      <c r="G553" s="16" t="s">
        <v>33</v>
      </c>
      <c r="H553" s="17">
        <v>2170</v>
      </c>
      <c r="I553" s="15" t="s">
        <v>116</v>
      </c>
      <c r="J553" s="18">
        <f t="shared" si="4"/>
        <v>30000</v>
      </c>
      <c r="K553" s="18"/>
      <c r="L553" s="18"/>
      <c r="M553" s="19"/>
      <c r="N553" s="19"/>
      <c r="O553" s="19"/>
      <c r="P553" s="19"/>
      <c r="Q553" s="19"/>
      <c r="R553" s="19"/>
      <c r="S553" s="19">
        <v>30000</v>
      </c>
      <c r="T553" s="19"/>
      <c r="U553" s="19"/>
      <c r="V553" s="19"/>
      <c r="W553" s="20" t="s">
        <v>319</v>
      </c>
    </row>
    <row r="554" spans="1:23" s="1" customFormat="1" ht="45" hidden="1" x14ac:dyDescent="0.25">
      <c r="A554" s="14" t="s">
        <v>288</v>
      </c>
      <c r="B554" s="15">
        <v>1422730001</v>
      </c>
      <c r="C554" s="16" t="s">
        <v>31</v>
      </c>
      <c r="D554" s="16" t="s">
        <v>32</v>
      </c>
      <c r="E554" s="28" t="s">
        <v>386</v>
      </c>
      <c r="F554" s="28" t="s">
        <v>386</v>
      </c>
      <c r="G554" s="16" t="s">
        <v>33</v>
      </c>
      <c r="H554" s="17">
        <v>2210</v>
      </c>
      <c r="I554" s="15" t="s">
        <v>65</v>
      </c>
      <c r="J554" s="18">
        <f t="shared" si="4"/>
        <v>4000</v>
      </c>
      <c r="K554" s="18"/>
      <c r="L554" s="18"/>
      <c r="M554" s="19"/>
      <c r="N554" s="19"/>
      <c r="O554" s="19"/>
      <c r="P554" s="19"/>
      <c r="Q554" s="19"/>
      <c r="R554" s="19">
        <v>2000</v>
      </c>
      <c r="S554" s="19">
        <v>1000</v>
      </c>
      <c r="T554" s="19"/>
      <c r="U554" s="19">
        <v>1000</v>
      </c>
      <c r="V554" s="19"/>
      <c r="W554" s="20" t="s">
        <v>299</v>
      </c>
    </row>
    <row r="555" spans="1:23" s="1" customFormat="1" ht="45" hidden="1" x14ac:dyDescent="0.25">
      <c r="A555" s="14" t="s">
        <v>288</v>
      </c>
      <c r="B555" s="15">
        <v>1422730001</v>
      </c>
      <c r="C555" s="16" t="s">
        <v>31</v>
      </c>
      <c r="D555" s="16" t="s">
        <v>34</v>
      </c>
      <c r="E555" s="28" t="s">
        <v>386</v>
      </c>
      <c r="F555" s="28" t="s">
        <v>386</v>
      </c>
      <c r="G555" s="16" t="s">
        <v>35</v>
      </c>
      <c r="H555" s="17">
        <v>2210</v>
      </c>
      <c r="I555" s="15" t="s">
        <v>65</v>
      </c>
      <c r="J555" s="18">
        <f t="shared" si="4"/>
        <v>1000</v>
      </c>
      <c r="K555" s="18"/>
      <c r="L555" s="18"/>
      <c r="M555" s="19"/>
      <c r="N555" s="19"/>
      <c r="O555" s="19"/>
      <c r="P555" s="19"/>
      <c r="Q555" s="19"/>
      <c r="R555" s="19">
        <v>1000</v>
      </c>
      <c r="S555" s="19"/>
      <c r="T555" s="19"/>
      <c r="U555" s="19"/>
      <c r="V555" s="19"/>
      <c r="W555" s="20" t="s">
        <v>300</v>
      </c>
    </row>
    <row r="556" spans="1:23" s="1" customFormat="1" ht="45" hidden="1" x14ac:dyDescent="0.25">
      <c r="A556" s="14" t="s">
        <v>288</v>
      </c>
      <c r="B556" s="15">
        <v>1422730001</v>
      </c>
      <c r="C556" s="16" t="s">
        <v>31</v>
      </c>
      <c r="D556" s="16" t="s">
        <v>36</v>
      </c>
      <c r="E556" s="28" t="s">
        <v>386</v>
      </c>
      <c r="F556" s="28" t="s">
        <v>386</v>
      </c>
      <c r="G556" s="16" t="s">
        <v>37</v>
      </c>
      <c r="H556" s="17">
        <v>2210</v>
      </c>
      <c r="I556" s="15" t="s">
        <v>65</v>
      </c>
      <c r="J556" s="18">
        <f t="shared" si="4"/>
        <v>3000</v>
      </c>
      <c r="K556" s="18"/>
      <c r="L556" s="18"/>
      <c r="M556" s="19"/>
      <c r="N556" s="19"/>
      <c r="O556" s="19"/>
      <c r="P556" s="19"/>
      <c r="Q556" s="19"/>
      <c r="R556" s="19"/>
      <c r="S556" s="19">
        <v>1000</v>
      </c>
      <c r="T556" s="19">
        <v>2000</v>
      </c>
      <c r="U556" s="19"/>
      <c r="V556" s="19"/>
      <c r="W556" s="20" t="s">
        <v>301</v>
      </c>
    </row>
    <row r="557" spans="1:23" s="1" customFormat="1" ht="45" hidden="1" x14ac:dyDescent="0.25">
      <c r="A557" s="14" t="s">
        <v>288</v>
      </c>
      <c r="B557" s="15">
        <v>1422730001</v>
      </c>
      <c r="C557" s="16" t="s">
        <v>31</v>
      </c>
      <c r="D557" s="16" t="s">
        <v>38</v>
      </c>
      <c r="E557" s="28" t="s">
        <v>386</v>
      </c>
      <c r="F557" s="28" t="s">
        <v>386</v>
      </c>
      <c r="G557" s="16" t="s">
        <v>39</v>
      </c>
      <c r="H557" s="17">
        <v>2210</v>
      </c>
      <c r="I557" s="15" t="s">
        <v>65</v>
      </c>
      <c r="J557" s="18">
        <f t="shared" si="4"/>
        <v>4000</v>
      </c>
      <c r="K557" s="18"/>
      <c r="L557" s="18"/>
      <c r="M557" s="19"/>
      <c r="N557" s="19"/>
      <c r="O557" s="19"/>
      <c r="P557" s="19"/>
      <c r="Q557" s="19"/>
      <c r="R557" s="19">
        <v>1000</v>
      </c>
      <c r="S557" s="19">
        <v>1000</v>
      </c>
      <c r="T557" s="19">
        <v>1000</v>
      </c>
      <c r="U557" s="19">
        <v>1000</v>
      </c>
      <c r="V557" s="19"/>
      <c r="W557" s="20" t="s">
        <v>302</v>
      </c>
    </row>
    <row r="558" spans="1:23" s="1" customFormat="1" ht="60" hidden="1" x14ac:dyDescent="0.25">
      <c r="A558" s="14" t="s">
        <v>288</v>
      </c>
      <c r="B558" s="15">
        <v>1422730001</v>
      </c>
      <c r="C558" s="16" t="s">
        <v>26</v>
      </c>
      <c r="D558" s="16" t="s">
        <v>49</v>
      </c>
      <c r="E558" s="28" t="s">
        <v>386</v>
      </c>
      <c r="F558" s="28" t="s">
        <v>386</v>
      </c>
      <c r="G558" s="16" t="s">
        <v>50</v>
      </c>
      <c r="H558" s="17">
        <v>2210</v>
      </c>
      <c r="I558" s="15" t="s">
        <v>65</v>
      </c>
      <c r="J558" s="18">
        <f t="shared" si="4"/>
        <v>3000</v>
      </c>
      <c r="K558" s="18"/>
      <c r="L558" s="18"/>
      <c r="M558" s="19"/>
      <c r="N558" s="19"/>
      <c r="O558" s="19"/>
      <c r="P558" s="19"/>
      <c r="Q558" s="19"/>
      <c r="R558" s="19">
        <v>2000</v>
      </c>
      <c r="S558" s="19">
        <v>1000</v>
      </c>
      <c r="T558" s="19"/>
      <c r="U558" s="19"/>
      <c r="V558" s="19"/>
      <c r="W558" s="20" t="s">
        <v>303</v>
      </c>
    </row>
    <row r="559" spans="1:23" s="1" customFormat="1" ht="45" hidden="1" x14ac:dyDescent="0.25">
      <c r="A559" s="14" t="s">
        <v>288</v>
      </c>
      <c r="B559" s="15">
        <v>1422730001</v>
      </c>
      <c r="C559" s="16" t="s">
        <v>31</v>
      </c>
      <c r="D559" s="16" t="s">
        <v>32</v>
      </c>
      <c r="E559" s="28" t="s">
        <v>386</v>
      </c>
      <c r="F559" s="28" t="s">
        <v>386</v>
      </c>
      <c r="G559" s="16" t="s">
        <v>33</v>
      </c>
      <c r="H559" s="17">
        <v>3180</v>
      </c>
      <c r="I559" s="15" t="s">
        <v>59</v>
      </c>
      <c r="J559" s="18">
        <f t="shared" si="4"/>
        <v>1500</v>
      </c>
      <c r="K559" s="18"/>
      <c r="L559" s="18"/>
      <c r="M559" s="19"/>
      <c r="N559" s="19"/>
      <c r="O559" s="19"/>
      <c r="P559" s="19"/>
      <c r="Q559" s="19"/>
      <c r="R559" s="19">
        <v>500</v>
      </c>
      <c r="S559" s="19"/>
      <c r="T559" s="19">
        <v>1000</v>
      </c>
      <c r="U559" s="19"/>
      <c r="V559" s="19"/>
      <c r="W559" s="20" t="s">
        <v>310</v>
      </c>
    </row>
    <row r="560" spans="1:23" s="1" customFormat="1" ht="45" hidden="1" x14ac:dyDescent="0.25">
      <c r="A560" s="14" t="s">
        <v>288</v>
      </c>
      <c r="B560" s="15">
        <v>1422730001</v>
      </c>
      <c r="C560" s="16" t="s">
        <v>31</v>
      </c>
      <c r="D560" s="16" t="s">
        <v>32</v>
      </c>
      <c r="E560" s="28" t="s">
        <v>386</v>
      </c>
      <c r="F560" s="28" t="s">
        <v>386</v>
      </c>
      <c r="G560" s="16" t="s">
        <v>33</v>
      </c>
      <c r="H560" s="17">
        <v>3270</v>
      </c>
      <c r="I560" s="15" t="s">
        <v>291</v>
      </c>
      <c r="J560" s="18">
        <f t="shared" si="4"/>
        <v>20554.840000000004</v>
      </c>
      <c r="K560" s="18"/>
      <c r="L560" s="18"/>
      <c r="M560" s="19"/>
      <c r="N560" s="19"/>
      <c r="O560" s="19"/>
      <c r="P560" s="19"/>
      <c r="Q560" s="19"/>
      <c r="R560" s="19">
        <v>11667.43</v>
      </c>
      <c r="S560" s="19">
        <v>8887.4100000000035</v>
      </c>
      <c r="T560" s="19"/>
      <c r="U560" s="19"/>
      <c r="V560" s="19"/>
      <c r="W560" s="20" t="s">
        <v>311</v>
      </c>
    </row>
    <row r="561" spans="1:23" s="1" customFormat="1" ht="45" hidden="1" x14ac:dyDescent="0.25">
      <c r="A561" s="14" t="s">
        <v>288</v>
      </c>
      <c r="B561" s="15" t="s">
        <v>3</v>
      </c>
      <c r="C561" s="16" t="s">
        <v>31</v>
      </c>
      <c r="D561" s="16" t="s">
        <v>32</v>
      </c>
      <c r="E561" s="28" t="s">
        <v>386</v>
      </c>
      <c r="F561" s="28" t="s">
        <v>386</v>
      </c>
      <c r="G561" s="16" t="s">
        <v>33</v>
      </c>
      <c r="H561" s="17">
        <v>3270</v>
      </c>
      <c r="I561" s="15" t="s">
        <v>291</v>
      </c>
      <c r="J561" s="18">
        <f t="shared" si="4"/>
        <v>41112.589999999997</v>
      </c>
      <c r="K561" s="18"/>
      <c r="L561" s="18"/>
      <c r="M561" s="19"/>
      <c r="N561" s="19"/>
      <c r="O561" s="19"/>
      <c r="P561" s="19"/>
      <c r="Q561" s="19"/>
      <c r="R561" s="19"/>
      <c r="S561" s="19"/>
      <c r="T561" s="19">
        <v>16112.589999999997</v>
      </c>
      <c r="U561" s="19">
        <v>25000</v>
      </c>
      <c r="V561" s="19"/>
      <c r="W561" s="20" t="s">
        <v>311</v>
      </c>
    </row>
    <row r="562" spans="1:23" s="1" customFormat="1" ht="90" hidden="1" x14ac:dyDescent="0.25">
      <c r="A562" s="14" t="s">
        <v>320</v>
      </c>
      <c r="B562" s="15">
        <v>1522010000</v>
      </c>
      <c r="C562" s="16" t="s">
        <v>26</v>
      </c>
      <c r="D562" s="16" t="s">
        <v>51</v>
      </c>
      <c r="E562" s="28" t="s">
        <v>387</v>
      </c>
      <c r="F562" s="28" t="s">
        <v>388</v>
      </c>
      <c r="G562" s="16" t="s">
        <v>52</v>
      </c>
      <c r="H562" s="17">
        <v>2210</v>
      </c>
      <c r="I562" s="15" t="s">
        <v>65</v>
      </c>
      <c r="J562" s="18">
        <f t="shared" si="4"/>
        <v>950</v>
      </c>
      <c r="K562" s="18"/>
      <c r="L562" s="18">
        <v>950</v>
      </c>
      <c r="M562" s="19"/>
      <c r="N562" s="19"/>
      <c r="O562" s="19"/>
      <c r="P562" s="19"/>
      <c r="Q562" s="19"/>
      <c r="R562" s="19"/>
      <c r="S562" s="19"/>
      <c r="T562" s="19"/>
      <c r="U562" s="19"/>
      <c r="V562" s="19"/>
      <c r="W562" s="20" t="s">
        <v>321</v>
      </c>
    </row>
    <row r="563" spans="1:23" s="1" customFormat="1" ht="105" hidden="1" x14ac:dyDescent="0.25">
      <c r="A563" s="14" t="s">
        <v>320</v>
      </c>
      <c r="B563" s="15">
        <v>1522010000</v>
      </c>
      <c r="C563" s="16" t="s">
        <v>26</v>
      </c>
      <c r="D563" s="16" t="s">
        <v>51</v>
      </c>
      <c r="E563" s="28" t="s">
        <v>387</v>
      </c>
      <c r="F563" s="28" t="s">
        <v>388</v>
      </c>
      <c r="G563" s="16" t="s">
        <v>52</v>
      </c>
      <c r="H563" s="17">
        <v>3530</v>
      </c>
      <c r="I563" s="15" t="s">
        <v>322</v>
      </c>
      <c r="J563" s="18">
        <f t="shared" si="4"/>
        <v>8000</v>
      </c>
      <c r="K563" s="18"/>
      <c r="L563" s="18">
        <v>8000</v>
      </c>
      <c r="M563" s="19"/>
      <c r="N563" s="19"/>
      <c r="O563" s="19"/>
      <c r="P563" s="19"/>
      <c r="Q563" s="19"/>
      <c r="R563" s="19"/>
      <c r="S563" s="19"/>
      <c r="T563" s="19"/>
      <c r="U563" s="19"/>
      <c r="V563" s="19"/>
      <c r="W563" s="20" t="s">
        <v>323</v>
      </c>
    </row>
    <row r="564" spans="1:23" s="1" customFormat="1" ht="45" hidden="1" x14ac:dyDescent="0.25">
      <c r="A564" s="14" t="s">
        <v>320</v>
      </c>
      <c r="B564" s="15">
        <v>1522010000</v>
      </c>
      <c r="C564" s="16" t="s">
        <v>26</v>
      </c>
      <c r="D564" s="16" t="s">
        <v>51</v>
      </c>
      <c r="E564" s="28" t="s">
        <v>387</v>
      </c>
      <c r="F564" s="28" t="s">
        <v>388</v>
      </c>
      <c r="G564" s="16" t="s">
        <v>52</v>
      </c>
      <c r="H564" s="17">
        <v>3270</v>
      </c>
      <c r="I564" s="15" t="s">
        <v>291</v>
      </c>
      <c r="J564" s="18">
        <f t="shared" si="4"/>
        <v>10000</v>
      </c>
      <c r="K564" s="18"/>
      <c r="L564" s="18">
        <v>10000</v>
      </c>
      <c r="M564" s="19"/>
      <c r="N564" s="19"/>
      <c r="O564" s="19"/>
      <c r="P564" s="19"/>
      <c r="Q564" s="19"/>
      <c r="R564" s="19"/>
      <c r="S564" s="19"/>
      <c r="T564" s="19"/>
      <c r="U564" s="19"/>
      <c r="V564" s="19"/>
      <c r="W564" s="20" t="s">
        <v>324</v>
      </c>
    </row>
    <row r="565" spans="1:23" s="1" customFormat="1" ht="45" hidden="1" x14ac:dyDescent="0.25">
      <c r="A565" s="14" t="s">
        <v>320</v>
      </c>
      <c r="B565" s="15">
        <v>1522010000</v>
      </c>
      <c r="C565" s="16" t="s">
        <v>26</v>
      </c>
      <c r="D565" s="16" t="s">
        <v>51</v>
      </c>
      <c r="E565" s="28" t="s">
        <v>387</v>
      </c>
      <c r="F565" s="28" t="s">
        <v>388</v>
      </c>
      <c r="G565" s="16" t="s">
        <v>52</v>
      </c>
      <c r="H565" s="17">
        <v>3270</v>
      </c>
      <c r="I565" s="15" t="s">
        <v>291</v>
      </c>
      <c r="J565" s="18">
        <f t="shared" si="4"/>
        <v>5000</v>
      </c>
      <c r="K565" s="18"/>
      <c r="L565" s="18">
        <v>5000</v>
      </c>
      <c r="M565" s="19"/>
      <c r="N565" s="19"/>
      <c r="O565" s="19"/>
      <c r="P565" s="19"/>
      <c r="Q565" s="19"/>
      <c r="R565" s="19"/>
      <c r="S565" s="19"/>
      <c r="T565" s="19"/>
      <c r="U565" s="19"/>
      <c r="V565" s="19"/>
      <c r="W565" s="20" t="s">
        <v>325</v>
      </c>
    </row>
    <row r="566" spans="1:23" s="1" customFormat="1" ht="60" hidden="1" x14ac:dyDescent="0.25">
      <c r="A566" s="14" t="s">
        <v>320</v>
      </c>
      <c r="B566" s="15">
        <v>1522010000</v>
      </c>
      <c r="C566" s="16" t="s">
        <v>26</v>
      </c>
      <c r="D566" s="16" t="s">
        <v>51</v>
      </c>
      <c r="E566" s="28" t="s">
        <v>387</v>
      </c>
      <c r="F566" s="28" t="s">
        <v>388</v>
      </c>
      <c r="G566" s="16" t="s">
        <v>52</v>
      </c>
      <c r="H566" s="17">
        <v>5150</v>
      </c>
      <c r="I566" s="15" t="s">
        <v>326</v>
      </c>
      <c r="J566" s="18">
        <f t="shared" si="4"/>
        <v>185000</v>
      </c>
      <c r="K566" s="18"/>
      <c r="L566" s="18"/>
      <c r="M566" s="19"/>
      <c r="N566" s="19"/>
      <c r="O566" s="19"/>
      <c r="P566" s="19">
        <v>185000</v>
      </c>
      <c r="Q566" s="19"/>
      <c r="R566" s="19"/>
      <c r="S566" s="19"/>
      <c r="T566" s="19"/>
      <c r="U566" s="19"/>
      <c r="V566" s="19"/>
      <c r="W566" s="20" t="s">
        <v>327</v>
      </c>
    </row>
    <row r="567" spans="1:23" s="1" customFormat="1" ht="60" hidden="1" x14ac:dyDescent="0.25">
      <c r="A567" s="14" t="s">
        <v>320</v>
      </c>
      <c r="B567" s="15">
        <v>1522010000</v>
      </c>
      <c r="C567" s="16" t="s">
        <v>26</v>
      </c>
      <c r="D567" s="16" t="s">
        <v>51</v>
      </c>
      <c r="E567" s="28" t="s">
        <v>387</v>
      </c>
      <c r="F567" s="28" t="s">
        <v>388</v>
      </c>
      <c r="G567" s="16" t="s">
        <v>52</v>
      </c>
      <c r="H567" s="17">
        <v>5150</v>
      </c>
      <c r="I567" s="15" t="s">
        <v>326</v>
      </c>
      <c r="J567" s="18">
        <f t="shared" si="4"/>
        <v>65000</v>
      </c>
      <c r="K567" s="18"/>
      <c r="L567" s="18"/>
      <c r="M567" s="19">
        <v>65000</v>
      </c>
      <c r="N567" s="19"/>
      <c r="O567" s="19"/>
      <c r="P567" s="19"/>
      <c r="Q567" s="19"/>
      <c r="R567" s="19"/>
      <c r="S567" s="19"/>
      <c r="T567" s="19"/>
      <c r="U567" s="19"/>
      <c r="V567" s="19"/>
      <c r="W567" s="20" t="s">
        <v>328</v>
      </c>
    </row>
    <row r="568" spans="1:23" s="1" customFormat="1" ht="60" hidden="1" x14ac:dyDescent="0.25">
      <c r="A568" s="14" t="s">
        <v>320</v>
      </c>
      <c r="B568" s="15">
        <v>2522221040</v>
      </c>
      <c r="C568" s="16" t="s">
        <v>26</v>
      </c>
      <c r="D568" s="16" t="s">
        <v>51</v>
      </c>
      <c r="E568" s="28" t="s">
        <v>387</v>
      </c>
      <c r="F568" s="28" t="s">
        <v>388</v>
      </c>
      <c r="G568" s="16" t="s">
        <v>52</v>
      </c>
      <c r="H568" s="17">
        <v>2110</v>
      </c>
      <c r="I568" s="15" t="s">
        <v>195</v>
      </c>
      <c r="J568" s="18">
        <f t="shared" si="4"/>
        <v>23500</v>
      </c>
      <c r="K568" s="18"/>
      <c r="L568" s="18"/>
      <c r="M568" s="19"/>
      <c r="N568" s="19">
        <v>23500</v>
      </c>
      <c r="O568" s="19"/>
      <c r="P568" s="19"/>
      <c r="Q568" s="19"/>
      <c r="R568" s="19"/>
      <c r="S568" s="19"/>
      <c r="T568" s="19"/>
      <c r="U568" s="19"/>
      <c r="V568" s="19"/>
      <c r="W568" s="20" t="s">
        <v>329</v>
      </c>
    </row>
    <row r="569" spans="1:23" s="1" customFormat="1" ht="45" hidden="1" x14ac:dyDescent="0.25">
      <c r="A569" s="14" t="s">
        <v>320</v>
      </c>
      <c r="B569" s="15">
        <v>2522221040</v>
      </c>
      <c r="C569" s="16" t="s">
        <v>26</v>
      </c>
      <c r="D569" s="16" t="s">
        <v>51</v>
      </c>
      <c r="E569" s="28" t="s">
        <v>387</v>
      </c>
      <c r="F569" s="28" t="s">
        <v>388</v>
      </c>
      <c r="G569" s="16" t="s">
        <v>52</v>
      </c>
      <c r="H569" s="17">
        <v>2120</v>
      </c>
      <c r="I569" s="15" t="s">
        <v>330</v>
      </c>
      <c r="J569" s="18">
        <f t="shared" si="4"/>
        <v>4500</v>
      </c>
      <c r="K569" s="18"/>
      <c r="L569" s="18"/>
      <c r="M569" s="19"/>
      <c r="N569" s="19"/>
      <c r="O569" s="19">
        <v>4500</v>
      </c>
      <c r="P569" s="19"/>
      <c r="Q569" s="19"/>
      <c r="R569" s="19"/>
      <c r="S569" s="19"/>
      <c r="T569" s="19"/>
      <c r="U569" s="19"/>
      <c r="V569" s="19"/>
      <c r="W569" s="20" t="s">
        <v>331</v>
      </c>
    </row>
    <row r="570" spans="1:23" s="1" customFormat="1" ht="90" hidden="1" x14ac:dyDescent="0.25">
      <c r="A570" s="14" t="s">
        <v>320</v>
      </c>
      <c r="B570" s="15">
        <v>2522221040</v>
      </c>
      <c r="C570" s="16" t="s">
        <v>26</v>
      </c>
      <c r="D570" s="16" t="s">
        <v>51</v>
      </c>
      <c r="E570" s="28" t="s">
        <v>387</v>
      </c>
      <c r="F570" s="28" t="s">
        <v>388</v>
      </c>
      <c r="G570" s="16" t="s">
        <v>52</v>
      </c>
      <c r="H570" s="17">
        <v>2140</v>
      </c>
      <c r="I570" s="15" t="s">
        <v>197</v>
      </c>
      <c r="J570" s="18">
        <f t="shared" si="4"/>
        <v>33000</v>
      </c>
      <c r="K570" s="18"/>
      <c r="L570" s="18"/>
      <c r="M570" s="19"/>
      <c r="N570" s="19">
        <v>33000</v>
      </c>
      <c r="O570" s="19"/>
      <c r="P570" s="19"/>
      <c r="Q570" s="19"/>
      <c r="R570" s="19"/>
      <c r="S570" s="19"/>
      <c r="T570" s="19"/>
      <c r="U570" s="19"/>
      <c r="V570" s="19"/>
      <c r="W570" s="20" t="s">
        <v>329</v>
      </c>
    </row>
    <row r="571" spans="1:23" s="1" customFormat="1" ht="45" hidden="1" x14ac:dyDescent="0.25">
      <c r="A571" s="14" t="s">
        <v>320</v>
      </c>
      <c r="B571" s="15">
        <v>2522221040</v>
      </c>
      <c r="C571" s="16" t="s">
        <v>26</v>
      </c>
      <c r="D571" s="16" t="s">
        <v>51</v>
      </c>
      <c r="E571" s="28" t="s">
        <v>387</v>
      </c>
      <c r="F571" s="28" t="s">
        <v>388</v>
      </c>
      <c r="G571" s="16" t="s">
        <v>52</v>
      </c>
      <c r="H571" s="17">
        <v>2160</v>
      </c>
      <c r="I571" s="15" t="s">
        <v>275</v>
      </c>
      <c r="J571" s="18">
        <f t="shared" si="4"/>
        <v>7500</v>
      </c>
      <c r="K571" s="18"/>
      <c r="L571" s="18"/>
      <c r="M571" s="19"/>
      <c r="N571" s="19"/>
      <c r="O571" s="19"/>
      <c r="P571" s="19">
        <v>7500</v>
      </c>
      <c r="Q571" s="19"/>
      <c r="R571" s="19"/>
      <c r="S571" s="19"/>
      <c r="T571" s="19"/>
      <c r="U571" s="19"/>
      <c r="V571" s="19"/>
      <c r="W571" s="20" t="s">
        <v>332</v>
      </c>
    </row>
    <row r="572" spans="1:23" s="1" customFormat="1" ht="90" hidden="1" x14ac:dyDescent="0.25">
      <c r="A572" s="14" t="s">
        <v>320</v>
      </c>
      <c r="B572" s="15">
        <v>2522221040</v>
      </c>
      <c r="C572" s="16" t="s">
        <v>26</v>
      </c>
      <c r="D572" s="16" t="s">
        <v>51</v>
      </c>
      <c r="E572" s="28" t="s">
        <v>387</v>
      </c>
      <c r="F572" s="28" t="s">
        <v>388</v>
      </c>
      <c r="G572" s="16" t="s">
        <v>52</v>
      </c>
      <c r="H572" s="17">
        <v>2210</v>
      </c>
      <c r="I572" s="15" t="s">
        <v>65</v>
      </c>
      <c r="J572" s="18">
        <f t="shared" si="4"/>
        <v>1400</v>
      </c>
      <c r="K572" s="18"/>
      <c r="L572" s="18"/>
      <c r="M572" s="19"/>
      <c r="N572" s="19"/>
      <c r="O572" s="19">
        <v>1400</v>
      </c>
      <c r="P572" s="19"/>
      <c r="Q572" s="19"/>
      <c r="R572" s="19"/>
      <c r="S572" s="19"/>
      <c r="T572" s="19"/>
      <c r="U572" s="19"/>
      <c r="V572" s="19"/>
      <c r="W572" s="20" t="s">
        <v>321</v>
      </c>
    </row>
    <row r="573" spans="1:23" s="1" customFormat="1" ht="45" hidden="1" x14ac:dyDescent="0.25">
      <c r="A573" s="14" t="s">
        <v>320</v>
      </c>
      <c r="B573" s="15">
        <v>2522221040</v>
      </c>
      <c r="C573" s="16" t="s">
        <v>26</v>
      </c>
      <c r="D573" s="16" t="s">
        <v>51</v>
      </c>
      <c r="E573" s="28" t="s">
        <v>387</v>
      </c>
      <c r="F573" s="28" t="s">
        <v>388</v>
      </c>
      <c r="G573" s="16" t="s">
        <v>52</v>
      </c>
      <c r="H573" s="17">
        <v>2460</v>
      </c>
      <c r="I573" s="15" t="s">
        <v>100</v>
      </c>
      <c r="J573" s="18">
        <f t="shared" si="4"/>
        <v>14000</v>
      </c>
      <c r="K573" s="18"/>
      <c r="L573" s="18"/>
      <c r="M573" s="19"/>
      <c r="N573" s="19"/>
      <c r="O573" s="19">
        <v>14000</v>
      </c>
      <c r="P573" s="19"/>
      <c r="Q573" s="19"/>
      <c r="R573" s="19"/>
      <c r="S573" s="19"/>
      <c r="T573" s="19"/>
      <c r="U573" s="19"/>
      <c r="V573" s="19"/>
      <c r="W573" s="20" t="s">
        <v>333</v>
      </c>
    </row>
    <row r="574" spans="1:23" s="1" customFormat="1" ht="45" hidden="1" x14ac:dyDescent="0.25">
      <c r="A574" s="14" t="s">
        <v>320</v>
      </c>
      <c r="B574" s="15">
        <v>2522221040</v>
      </c>
      <c r="C574" s="16" t="s">
        <v>26</v>
      </c>
      <c r="D574" s="16" t="s">
        <v>51</v>
      </c>
      <c r="E574" s="28" t="s">
        <v>387</v>
      </c>
      <c r="F574" s="28" t="s">
        <v>388</v>
      </c>
      <c r="G574" s="16" t="s">
        <v>52</v>
      </c>
      <c r="H574" s="17">
        <v>2910</v>
      </c>
      <c r="I574" s="15" t="s">
        <v>105</v>
      </c>
      <c r="J574" s="18">
        <f t="shared" si="4"/>
        <v>33000</v>
      </c>
      <c r="K574" s="18"/>
      <c r="L574" s="18"/>
      <c r="M574" s="19"/>
      <c r="N574" s="19"/>
      <c r="O574" s="19"/>
      <c r="P574" s="19">
        <v>33000</v>
      </c>
      <c r="Q574" s="19"/>
      <c r="R574" s="19"/>
      <c r="S574" s="19"/>
      <c r="T574" s="19"/>
      <c r="U574" s="19"/>
      <c r="V574" s="19"/>
      <c r="W574" s="20" t="s">
        <v>334</v>
      </c>
    </row>
    <row r="575" spans="1:23" s="1" customFormat="1" ht="105" hidden="1" x14ac:dyDescent="0.25">
      <c r="A575" s="14" t="s">
        <v>320</v>
      </c>
      <c r="B575" s="15">
        <v>2522221040</v>
      </c>
      <c r="C575" s="16" t="s">
        <v>26</v>
      </c>
      <c r="D575" s="16" t="s">
        <v>51</v>
      </c>
      <c r="E575" s="28" t="s">
        <v>387</v>
      </c>
      <c r="F575" s="28" t="s">
        <v>388</v>
      </c>
      <c r="G575" s="16" t="s">
        <v>52</v>
      </c>
      <c r="H575" s="17">
        <v>2940</v>
      </c>
      <c r="I575" s="15" t="s">
        <v>308</v>
      </c>
      <c r="J575" s="18">
        <f t="shared" si="4"/>
        <v>135000</v>
      </c>
      <c r="K575" s="18"/>
      <c r="L575" s="18"/>
      <c r="M575" s="19"/>
      <c r="N575" s="19">
        <v>135000</v>
      </c>
      <c r="O575" s="19"/>
      <c r="P575" s="19"/>
      <c r="Q575" s="19"/>
      <c r="R575" s="19"/>
      <c r="S575" s="19"/>
      <c r="T575" s="19"/>
      <c r="U575" s="19"/>
      <c r="V575" s="19"/>
      <c r="W575" s="20" t="s">
        <v>335</v>
      </c>
    </row>
    <row r="576" spans="1:23" s="1" customFormat="1" ht="45" hidden="1" x14ac:dyDescent="0.25">
      <c r="A576" s="14" t="s">
        <v>320</v>
      </c>
      <c r="B576" s="15">
        <v>2522221040</v>
      </c>
      <c r="C576" s="16" t="s">
        <v>26</v>
      </c>
      <c r="D576" s="16" t="s">
        <v>51</v>
      </c>
      <c r="E576" s="28" t="s">
        <v>387</v>
      </c>
      <c r="F576" s="28" t="s">
        <v>388</v>
      </c>
      <c r="G576" s="16" t="s">
        <v>52</v>
      </c>
      <c r="H576" s="17">
        <v>3270</v>
      </c>
      <c r="I576" s="15" t="s">
        <v>291</v>
      </c>
      <c r="J576" s="18">
        <f t="shared" si="4"/>
        <v>165000</v>
      </c>
      <c r="K576" s="18"/>
      <c r="L576" s="18"/>
      <c r="M576" s="19"/>
      <c r="N576" s="19"/>
      <c r="O576" s="19">
        <v>165000</v>
      </c>
      <c r="P576" s="19"/>
      <c r="Q576" s="19"/>
      <c r="R576" s="19"/>
      <c r="S576" s="19"/>
      <c r="T576" s="19"/>
      <c r="U576" s="19"/>
      <c r="V576" s="19"/>
      <c r="W576" s="20" t="s">
        <v>336</v>
      </c>
    </row>
    <row r="577" spans="1:23" s="1" customFormat="1" ht="120" hidden="1" x14ac:dyDescent="0.25">
      <c r="A577" s="14" t="s">
        <v>320</v>
      </c>
      <c r="B577" s="15">
        <v>2522221040</v>
      </c>
      <c r="C577" s="16" t="s">
        <v>26</v>
      </c>
      <c r="D577" s="16" t="s">
        <v>51</v>
      </c>
      <c r="E577" s="28" t="s">
        <v>387</v>
      </c>
      <c r="F577" s="28" t="s">
        <v>388</v>
      </c>
      <c r="G577" s="16" t="s">
        <v>52</v>
      </c>
      <c r="H577" s="17">
        <v>3520</v>
      </c>
      <c r="I577" s="15" t="s">
        <v>285</v>
      </c>
      <c r="J577" s="18">
        <f t="shared" si="4"/>
        <v>30000</v>
      </c>
      <c r="K577" s="18"/>
      <c r="L577" s="18"/>
      <c r="M577" s="19">
        <v>10000</v>
      </c>
      <c r="N577" s="19"/>
      <c r="O577" s="19"/>
      <c r="P577" s="19">
        <v>20000</v>
      </c>
      <c r="Q577" s="19"/>
      <c r="R577" s="19"/>
      <c r="S577" s="19"/>
      <c r="T577" s="19"/>
      <c r="U577" s="19"/>
      <c r="V577" s="19"/>
      <c r="W577" s="20" t="s">
        <v>337</v>
      </c>
    </row>
    <row r="578" spans="1:23" s="1" customFormat="1" ht="105" hidden="1" x14ac:dyDescent="0.25">
      <c r="A578" s="14" t="s">
        <v>320</v>
      </c>
      <c r="B578" s="15">
        <v>2522221040</v>
      </c>
      <c r="C578" s="16" t="s">
        <v>26</v>
      </c>
      <c r="D578" s="16" t="s">
        <v>51</v>
      </c>
      <c r="E578" s="28" t="s">
        <v>387</v>
      </c>
      <c r="F578" s="28" t="s">
        <v>388</v>
      </c>
      <c r="G578" s="16" t="s">
        <v>52</v>
      </c>
      <c r="H578" s="17">
        <v>3530</v>
      </c>
      <c r="I578" s="15" t="s">
        <v>322</v>
      </c>
      <c r="J578" s="18">
        <f t="shared" si="4"/>
        <v>35000</v>
      </c>
      <c r="K578" s="18"/>
      <c r="L578" s="18"/>
      <c r="M578" s="19"/>
      <c r="N578" s="19"/>
      <c r="O578" s="19">
        <v>35000</v>
      </c>
      <c r="P578" s="19"/>
      <c r="Q578" s="19"/>
      <c r="R578" s="19"/>
      <c r="S578" s="19"/>
      <c r="T578" s="19"/>
      <c r="U578" s="19"/>
      <c r="V578" s="19"/>
      <c r="W578" s="20" t="s">
        <v>323</v>
      </c>
    </row>
    <row r="579" spans="1:23" s="1" customFormat="1" ht="90" hidden="1" x14ac:dyDescent="0.25">
      <c r="A579" s="14" t="s">
        <v>320</v>
      </c>
      <c r="B579" s="15">
        <v>1422730001</v>
      </c>
      <c r="C579" s="16" t="s">
        <v>26</v>
      </c>
      <c r="D579" s="16" t="s">
        <v>51</v>
      </c>
      <c r="E579" s="28" t="s">
        <v>387</v>
      </c>
      <c r="F579" s="28" t="s">
        <v>388</v>
      </c>
      <c r="G579" s="16" t="s">
        <v>52</v>
      </c>
      <c r="H579" s="17">
        <v>2210</v>
      </c>
      <c r="I579" s="15" t="s">
        <v>65</v>
      </c>
      <c r="J579" s="18">
        <f t="shared" si="4"/>
        <v>1400</v>
      </c>
      <c r="K579" s="18"/>
      <c r="L579" s="18"/>
      <c r="M579" s="19"/>
      <c r="N579" s="19"/>
      <c r="O579" s="19"/>
      <c r="P579" s="19"/>
      <c r="Q579" s="19"/>
      <c r="R579" s="19">
        <v>1400</v>
      </c>
      <c r="S579" s="19"/>
      <c r="T579" s="19"/>
      <c r="U579" s="19"/>
      <c r="V579" s="19"/>
      <c r="W579" s="20" t="s">
        <v>321</v>
      </c>
    </row>
    <row r="580" spans="1:23" s="1" customFormat="1" ht="45" hidden="1" x14ac:dyDescent="0.25">
      <c r="A580" s="14" t="s">
        <v>320</v>
      </c>
      <c r="B580" s="15">
        <v>1422730001</v>
      </c>
      <c r="C580" s="16" t="s">
        <v>26</v>
      </c>
      <c r="D580" s="16" t="s">
        <v>51</v>
      </c>
      <c r="E580" s="28" t="s">
        <v>387</v>
      </c>
      <c r="F580" s="28" t="s">
        <v>388</v>
      </c>
      <c r="G580" s="16" t="s">
        <v>52</v>
      </c>
      <c r="H580" s="17">
        <v>2560</v>
      </c>
      <c r="I580" s="15" t="s">
        <v>176</v>
      </c>
      <c r="J580" s="18">
        <f t="shared" si="4"/>
        <v>9500</v>
      </c>
      <c r="K580" s="18"/>
      <c r="L580" s="18"/>
      <c r="M580" s="19"/>
      <c r="N580" s="19"/>
      <c r="O580" s="19"/>
      <c r="P580" s="19"/>
      <c r="Q580" s="19">
        <v>9500</v>
      </c>
      <c r="R580" s="19"/>
      <c r="S580" s="19"/>
      <c r="T580" s="19"/>
      <c r="U580" s="19"/>
      <c r="V580" s="19"/>
      <c r="W580" s="20" t="s">
        <v>338</v>
      </c>
    </row>
    <row r="581" spans="1:23" s="1" customFormat="1" ht="105" hidden="1" x14ac:dyDescent="0.25">
      <c r="A581" s="14" t="s">
        <v>320</v>
      </c>
      <c r="B581" s="15">
        <v>1422730001</v>
      </c>
      <c r="C581" s="16" t="s">
        <v>26</v>
      </c>
      <c r="D581" s="16" t="s">
        <v>51</v>
      </c>
      <c r="E581" s="28" t="s">
        <v>387</v>
      </c>
      <c r="F581" s="28" t="s">
        <v>388</v>
      </c>
      <c r="G581" s="16" t="s">
        <v>52</v>
      </c>
      <c r="H581" s="17">
        <v>2940</v>
      </c>
      <c r="I581" s="15" t="s">
        <v>308</v>
      </c>
      <c r="J581" s="18">
        <f t="shared" si="4"/>
        <v>135000</v>
      </c>
      <c r="K581" s="18"/>
      <c r="L581" s="18"/>
      <c r="M581" s="19"/>
      <c r="N581" s="19"/>
      <c r="O581" s="19"/>
      <c r="P581" s="19"/>
      <c r="Q581" s="19">
        <v>135000</v>
      </c>
      <c r="R581" s="19"/>
      <c r="S581" s="19"/>
      <c r="T581" s="19"/>
      <c r="U581" s="19"/>
      <c r="V581" s="19"/>
      <c r="W581" s="20" t="s">
        <v>335</v>
      </c>
    </row>
    <row r="582" spans="1:23" s="1" customFormat="1" ht="120" hidden="1" x14ac:dyDescent="0.25">
      <c r="A582" s="14" t="s">
        <v>320</v>
      </c>
      <c r="B582" s="15">
        <v>1422730001</v>
      </c>
      <c r="C582" s="16" t="s">
        <v>26</v>
      </c>
      <c r="D582" s="16" t="s">
        <v>51</v>
      </c>
      <c r="E582" s="28" t="s">
        <v>387</v>
      </c>
      <c r="F582" s="28" t="s">
        <v>388</v>
      </c>
      <c r="G582" s="16" t="s">
        <v>52</v>
      </c>
      <c r="H582" s="17">
        <v>3520</v>
      </c>
      <c r="I582" s="15" t="s">
        <v>285</v>
      </c>
      <c r="J582" s="18">
        <f t="shared" si="4"/>
        <v>10000</v>
      </c>
      <c r="K582" s="18"/>
      <c r="L582" s="18"/>
      <c r="M582" s="19"/>
      <c r="N582" s="19"/>
      <c r="O582" s="19"/>
      <c r="P582" s="19"/>
      <c r="Q582" s="19"/>
      <c r="R582" s="19"/>
      <c r="S582" s="19">
        <v>10000</v>
      </c>
      <c r="T582" s="19"/>
      <c r="U582" s="19"/>
      <c r="V582" s="19"/>
      <c r="W582" s="20" t="s">
        <v>337</v>
      </c>
    </row>
    <row r="583" spans="1:23" s="1" customFormat="1" ht="105" hidden="1" x14ac:dyDescent="0.25">
      <c r="A583" s="14" t="s">
        <v>320</v>
      </c>
      <c r="B583" s="15">
        <v>1422730001</v>
      </c>
      <c r="C583" s="16" t="s">
        <v>26</v>
      </c>
      <c r="D583" s="16" t="s">
        <v>51</v>
      </c>
      <c r="E583" s="28" t="s">
        <v>387</v>
      </c>
      <c r="F583" s="28" t="s">
        <v>388</v>
      </c>
      <c r="G583" s="16" t="s">
        <v>52</v>
      </c>
      <c r="H583" s="17">
        <v>3530</v>
      </c>
      <c r="I583" s="15" t="s">
        <v>322</v>
      </c>
      <c r="J583" s="18">
        <f t="shared" si="4"/>
        <v>45000</v>
      </c>
      <c r="K583" s="18"/>
      <c r="L583" s="18"/>
      <c r="M583" s="19"/>
      <c r="N583" s="19"/>
      <c r="O583" s="19"/>
      <c r="P583" s="19"/>
      <c r="Q583" s="19"/>
      <c r="R583" s="19">
        <v>15000</v>
      </c>
      <c r="S583" s="19"/>
      <c r="T583" s="19"/>
      <c r="U583" s="19">
        <v>30000</v>
      </c>
      <c r="V583" s="19"/>
      <c r="W583" s="20" t="s">
        <v>323</v>
      </c>
    </row>
    <row r="584" spans="1:23" s="1" customFormat="1" ht="45" hidden="1" x14ac:dyDescent="0.25">
      <c r="A584" s="14" t="s">
        <v>339</v>
      </c>
      <c r="B584" s="15">
        <v>1522010000</v>
      </c>
      <c r="C584" s="16" t="s">
        <v>23</v>
      </c>
      <c r="D584" s="16" t="s">
        <v>24</v>
      </c>
      <c r="E584" s="28" t="s">
        <v>388</v>
      </c>
      <c r="F584" s="28" t="s">
        <v>393</v>
      </c>
      <c r="G584" s="16" t="s">
        <v>25</v>
      </c>
      <c r="H584" s="17">
        <v>3990</v>
      </c>
      <c r="I584" s="15" t="s">
        <v>145</v>
      </c>
      <c r="J584" s="18">
        <f t="shared" si="4"/>
        <v>8333.2999999999993</v>
      </c>
      <c r="K584" s="18">
        <v>4166.67</v>
      </c>
      <c r="L584" s="18">
        <v>4166.63</v>
      </c>
      <c r="M584" s="19"/>
      <c r="N584" s="19"/>
      <c r="O584" s="19"/>
      <c r="P584" s="19"/>
      <c r="Q584" s="19"/>
      <c r="R584" s="19"/>
      <c r="S584" s="19"/>
      <c r="T584" s="19"/>
      <c r="U584" s="19"/>
      <c r="V584" s="19"/>
      <c r="W584" s="20" t="s">
        <v>340</v>
      </c>
    </row>
    <row r="585" spans="1:23" s="1" customFormat="1" ht="45" hidden="1" x14ac:dyDescent="0.25">
      <c r="A585" s="14" t="s">
        <v>339</v>
      </c>
      <c r="B585" s="15">
        <v>1522010000</v>
      </c>
      <c r="C585" s="16" t="s">
        <v>23</v>
      </c>
      <c r="D585" s="16" t="s">
        <v>24</v>
      </c>
      <c r="E585" s="28" t="s">
        <v>388</v>
      </c>
      <c r="F585" s="28" t="s">
        <v>393</v>
      </c>
      <c r="G585" s="16" t="s">
        <v>25</v>
      </c>
      <c r="H585" s="17">
        <v>3990</v>
      </c>
      <c r="I585" s="15" t="s">
        <v>145</v>
      </c>
      <c r="J585" s="18">
        <f t="shared" si="4"/>
        <v>10000</v>
      </c>
      <c r="K585" s="18"/>
      <c r="L585" s="18">
        <v>10000</v>
      </c>
      <c r="M585" s="19"/>
      <c r="N585" s="19"/>
      <c r="O585" s="19"/>
      <c r="P585" s="19"/>
      <c r="Q585" s="19"/>
      <c r="R585" s="19"/>
      <c r="S585" s="19"/>
      <c r="T585" s="19"/>
      <c r="U585" s="19"/>
      <c r="V585" s="19"/>
      <c r="W585" s="20" t="s">
        <v>341</v>
      </c>
    </row>
    <row r="586" spans="1:23" s="1" customFormat="1" ht="45" hidden="1" x14ac:dyDescent="0.25">
      <c r="A586" s="14" t="s">
        <v>339</v>
      </c>
      <c r="B586" s="15">
        <v>1522010000</v>
      </c>
      <c r="C586" s="16" t="s">
        <v>23</v>
      </c>
      <c r="D586" s="16" t="s">
        <v>24</v>
      </c>
      <c r="E586" s="28" t="s">
        <v>388</v>
      </c>
      <c r="F586" s="28" t="s">
        <v>393</v>
      </c>
      <c r="G586" s="16" t="s">
        <v>25</v>
      </c>
      <c r="H586" s="17">
        <v>3410</v>
      </c>
      <c r="I586" s="15" t="s">
        <v>342</v>
      </c>
      <c r="J586" s="18">
        <f t="shared" si="4"/>
        <v>12833.3</v>
      </c>
      <c r="K586" s="18">
        <v>6416.67</v>
      </c>
      <c r="L586" s="18">
        <v>6416.63</v>
      </c>
      <c r="M586" s="19"/>
      <c r="N586" s="19"/>
      <c r="O586" s="19"/>
      <c r="P586" s="19"/>
      <c r="Q586" s="19"/>
      <c r="R586" s="19"/>
      <c r="S586" s="19"/>
      <c r="T586" s="19"/>
      <c r="U586" s="19"/>
      <c r="V586" s="19"/>
      <c r="W586" s="20" t="s">
        <v>343</v>
      </c>
    </row>
    <row r="587" spans="1:23" s="1" customFormat="1" ht="45" hidden="1" x14ac:dyDescent="0.25">
      <c r="A587" s="14" t="s">
        <v>339</v>
      </c>
      <c r="B587" s="15">
        <v>2522221040</v>
      </c>
      <c r="C587" s="16" t="s">
        <v>23</v>
      </c>
      <c r="D587" s="16" t="s">
        <v>24</v>
      </c>
      <c r="E587" s="28" t="s">
        <v>388</v>
      </c>
      <c r="F587" s="28" t="s">
        <v>393</v>
      </c>
      <c r="G587" s="16" t="s">
        <v>25</v>
      </c>
      <c r="H587" s="17">
        <v>3180</v>
      </c>
      <c r="I587" s="15" t="s">
        <v>59</v>
      </c>
      <c r="J587" s="18">
        <f t="shared" si="4"/>
        <v>1400</v>
      </c>
      <c r="K587" s="18"/>
      <c r="L587" s="18"/>
      <c r="M587" s="19"/>
      <c r="N587" s="19">
        <v>700</v>
      </c>
      <c r="O587" s="19"/>
      <c r="P587" s="19"/>
      <c r="Q587" s="19">
        <v>700</v>
      </c>
      <c r="R587" s="19"/>
      <c r="S587" s="19"/>
      <c r="T587" s="19"/>
      <c r="U587" s="19"/>
      <c r="V587" s="19"/>
      <c r="W587" s="20" t="s">
        <v>344</v>
      </c>
    </row>
    <row r="588" spans="1:23" s="1" customFormat="1" ht="45" hidden="1" x14ac:dyDescent="0.25">
      <c r="A588" s="14" t="s">
        <v>339</v>
      </c>
      <c r="B588" s="15">
        <v>2522221040</v>
      </c>
      <c r="C588" s="16" t="s">
        <v>23</v>
      </c>
      <c r="D588" s="16" t="s">
        <v>24</v>
      </c>
      <c r="E588" s="28" t="s">
        <v>388</v>
      </c>
      <c r="F588" s="28" t="s">
        <v>393</v>
      </c>
      <c r="G588" s="16" t="s">
        <v>25</v>
      </c>
      <c r="H588" s="17">
        <v>3990</v>
      </c>
      <c r="I588" s="15" t="s">
        <v>145</v>
      </c>
      <c r="J588" s="18">
        <f t="shared" si="4"/>
        <v>20833.349999999999</v>
      </c>
      <c r="K588" s="18"/>
      <c r="L588" s="18"/>
      <c r="M588" s="19">
        <v>4166.67</v>
      </c>
      <c r="N588" s="19">
        <v>4166.67</v>
      </c>
      <c r="O588" s="19">
        <v>4166.67</v>
      </c>
      <c r="P588" s="19">
        <v>4166.67</v>
      </c>
      <c r="Q588" s="19">
        <v>4166.67</v>
      </c>
      <c r="R588" s="19"/>
      <c r="S588" s="19"/>
      <c r="T588" s="19"/>
      <c r="U588" s="19"/>
      <c r="V588" s="19"/>
      <c r="W588" s="20" t="s">
        <v>340</v>
      </c>
    </row>
    <row r="589" spans="1:23" s="1" customFormat="1" ht="45" hidden="1" x14ac:dyDescent="0.25">
      <c r="A589" s="14" t="s">
        <v>339</v>
      </c>
      <c r="B589" s="15">
        <v>2522221040</v>
      </c>
      <c r="C589" s="16" t="s">
        <v>23</v>
      </c>
      <c r="D589" s="16" t="s">
        <v>24</v>
      </c>
      <c r="E589" s="28" t="s">
        <v>388</v>
      </c>
      <c r="F589" s="28" t="s">
        <v>393</v>
      </c>
      <c r="G589" s="16" t="s">
        <v>25</v>
      </c>
      <c r="H589" s="17">
        <v>3290</v>
      </c>
      <c r="I589" s="15" t="s">
        <v>260</v>
      </c>
      <c r="J589" s="18">
        <f t="shared" si="4"/>
        <v>100</v>
      </c>
      <c r="K589" s="18"/>
      <c r="L589" s="18"/>
      <c r="M589" s="19">
        <v>100</v>
      </c>
      <c r="N589" s="19"/>
      <c r="O589" s="19"/>
      <c r="P589" s="19"/>
      <c r="Q589" s="19"/>
      <c r="R589" s="19"/>
      <c r="S589" s="19"/>
      <c r="T589" s="19"/>
      <c r="U589" s="19"/>
      <c r="V589" s="19"/>
      <c r="W589" s="20" t="s">
        <v>345</v>
      </c>
    </row>
    <row r="590" spans="1:23" s="1" customFormat="1" ht="60" hidden="1" x14ac:dyDescent="0.25">
      <c r="A590" s="14" t="s">
        <v>339</v>
      </c>
      <c r="B590" s="15">
        <v>2522221040</v>
      </c>
      <c r="C590" s="16" t="s">
        <v>23</v>
      </c>
      <c r="D590" s="16" t="s">
        <v>24</v>
      </c>
      <c r="E590" s="28" t="s">
        <v>388</v>
      </c>
      <c r="F590" s="28" t="s">
        <v>393</v>
      </c>
      <c r="G590" s="16" t="s">
        <v>25</v>
      </c>
      <c r="H590" s="17">
        <v>3310</v>
      </c>
      <c r="I590" s="15" t="s">
        <v>200</v>
      </c>
      <c r="J590" s="18">
        <f t="shared" ref="J590:J647" si="5">SUM(K590:V590)</f>
        <v>92000</v>
      </c>
      <c r="K590" s="18"/>
      <c r="L590" s="18"/>
      <c r="M590" s="19">
        <v>46000</v>
      </c>
      <c r="N590" s="19"/>
      <c r="O590" s="19"/>
      <c r="P590" s="19">
        <v>46000</v>
      </c>
      <c r="Q590" s="19"/>
      <c r="R590" s="19"/>
      <c r="S590" s="19"/>
      <c r="T590" s="19"/>
      <c r="U590" s="19"/>
      <c r="V590" s="19"/>
      <c r="W590" s="20" t="s">
        <v>346</v>
      </c>
    </row>
    <row r="591" spans="1:23" s="1" customFormat="1" ht="45" hidden="1" x14ac:dyDescent="0.25">
      <c r="A591" s="14" t="s">
        <v>339</v>
      </c>
      <c r="B591" s="15">
        <v>2522221040</v>
      </c>
      <c r="C591" s="16" t="s">
        <v>23</v>
      </c>
      <c r="D591" s="16" t="s">
        <v>24</v>
      </c>
      <c r="E591" s="28" t="s">
        <v>388</v>
      </c>
      <c r="F591" s="28" t="s">
        <v>393</v>
      </c>
      <c r="G591" s="16" t="s">
        <v>25</v>
      </c>
      <c r="H591" s="17">
        <v>3410</v>
      </c>
      <c r="I591" s="15" t="s">
        <v>342</v>
      </c>
      <c r="J591" s="18">
        <f t="shared" si="5"/>
        <v>32083.35</v>
      </c>
      <c r="K591" s="18"/>
      <c r="L591" s="18"/>
      <c r="M591" s="19">
        <v>6416.67</v>
      </c>
      <c r="N591" s="19">
        <v>6416.67</v>
      </c>
      <c r="O591" s="19">
        <v>6416.67</v>
      </c>
      <c r="P591" s="19">
        <v>6416.67</v>
      </c>
      <c r="Q591" s="19">
        <v>6416.67</v>
      </c>
      <c r="R591" s="19"/>
      <c r="S591" s="19"/>
      <c r="T591" s="19"/>
      <c r="U591" s="19"/>
      <c r="V591" s="19"/>
      <c r="W591" s="20" t="s">
        <v>343</v>
      </c>
    </row>
    <row r="592" spans="1:23" s="1" customFormat="1" ht="45" hidden="1" x14ac:dyDescent="0.25">
      <c r="A592" s="14" t="s">
        <v>339</v>
      </c>
      <c r="B592" s="15">
        <v>2522221040</v>
      </c>
      <c r="C592" s="16" t="s">
        <v>23</v>
      </c>
      <c r="D592" s="16" t="s">
        <v>24</v>
      </c>
      <c r="E592" s="28" t="s">
        <v>388</v>
      </c>
      <c r="F592" s="28" t="s">
        <v>393</v>
      </c>
      <c r="G592" s="16" t="s">
        <v>25</v>
      </c>
      <c r="H592" s="17">
        <v>3720</v>
      </c>
      <c r="I592" s="15" t="s">
        <v>74</v>
      </c>
      <c r="J592" s="18">
        <f t="shared" si="5"/>
        <v>2000</v>
      </c>
      <c r="K592" s="18"/>
      <c r="L592" s="18"/>
      <c r="M592" s="19">
        <v>2000</v>
      </c>
      <c r="N592" s="19"/>
      <c r="O592" s="19"/>
      <c r="P592" s="19"/>
      <c r="Q592" s="19"/>
      <c r="R592" s="19"/>
      <c r="S592" s="19"/>
      <c r="T592" s="19"/>
      <c r="U592" s="19"/>
      <c r="V592" s="19"/>
      <c r="W592" s="20" t="s">
        <v>347</v>
      </c>
    </row>
    <row r="593" spans="1:23" s="1" customFormat="1" ht="45" hidden="1" x14ac:dyDescent="0.25">
      <c r="A593" s="14" t="s">
        <v>339</v>
      </c>
      <c r="B593" s="15">
        <v>2522221040</v>
      </c>
      <c r="C593" s="16" t="s">
        <v>23</v>
      </c>
      <c r="D593" s="16" t="s">
        <v>24</v>
      </c>
      <c r="E593" s="28" t="s">
        <v>388</v>
      </c>
      <c r="F593" s="28" t="s">
        <v>393</v>
      </c>
      <c r="G593" s="16" t="s">
        <v>25</v>
      </c>
      <c r="H593" s="17">
        <v>3750</v>
      </c>
      <c r="I593" s="15" t="s">
        <v>348</v>
      </c>
      <c r="J593" s="18">
        <f t="shared" si="5"/>
        <v>1000</v>
      </c>
      <c r="K593" s="18"/>
      <c r="L593" s="18"/>
      <c r="M593" s="19">
        <v>1000</v>
      </c>
      <c r="N593" s="19"/>
      <c r="O593" s="19"/>
      <c r="P593" s="19"/>
      <c r="Q593" s="19"/>
      <c r="R593" s="19"/>
      <c r="S593" s="19"/>
      <c r="T593" s="19"/>
      <c r="U593" s="19"/>
      <c r="V593" s="19"/>
      <c r="W593" s="20" t="s">
        <v>347</v>
      </c>
    </row>
    <row r="594" spans="1:23" s="1" customFormat="1" ht="45" hidden="1" x14ac:dyDescent="0.25">
      <c r="A594" s="14" t="s">
        <v>339</v>
      </c>
      <c r="B594" s="15">
        <v>1422730001</v>
      </c>
      <c r="C594" s="16" t="s">
        <v>23</v>
      </c>
      <c r="D594" s="16" t="s">
        <v>24</v>
      </c>
      <c r="E594" s="28" t="s">
        <v>388</v>
      </c>
      <c r="F594" s="28" t="s">
        <v>393</v>
      </c>
      <c r="G594" s="16" t="s">
        <v>25</v>
      </c>
      <c r="H594" s="17">
        <v>3990</v>
      </c>
      <c r="I594" s="15" t="s">
        <v>145</v>
      </c>
      <c r="J594" s="18">
        <f t="shared" si="5"/>
        <v>16666.68</v>
      </c>
      <c r="K594" s="18"/>
      <c r="L594" s="18"/>
      <c r="M594" s="19"/>
      <c r="N594" s="19"/>
      <c r="O594" s="19"/>
      <c r="P594" s="19"/>
      <c r="Q594" s="19"/>
      <c r="R594" s="19">
        <v>4166.67</v>
      </c>
      <c r="S594" s="19">
        <v>4166.67</v>
      </c>
      <c r="T594" s="19">
        <v>4166.67</v>
      </c>
      <c r="U594" s="19">
        <v>4166.67</v>
      </c>
      <c r="V594" s="19"/>
      <c r="W594" s="20" t="s">
        <v>340</v>
      </c>
    </row>
    <row r="595" spans="1:23" s="1" customFormat="1" ht="45" hidden="1" x14ac:dyDescent="0.25">
      <c r="A595" s="14" t="s">
        <v>339</v>
      </c>
      <c r="B595" s="15">
        <v>1422730001</v>
      </c>
      <c r="C595" s="16" t="s">
        <v>23</v>
      </c>
      <c r="D595" s="16" t="s">
        <v>24</v>
      </c>
      <c r="E595" s="28" t="s">
        <v>388</v>
      </c>
      <c r="F595" s="28" t="s">
        <v>393</v>
      </c>
      <c r="G595" s="16" t="s">
        <v>25</v>
      </c>
      <c r="H595" s="17">
        <v>3290</v>
      </c>
      <c r="I595" s="15" t="s">
        <v>260</v>
      </c>
      <c r="J595" s="18">
        <f t="shared" si="5"/>
        <v>100</v>
      </c>
      <c r="K595" s="18"/>
      <c r="L595" s="18"/>
      <c r="M595" s="19"/>
      <c r="N595" s="19"/>
      <c r="O595" s="19"/>
      <c r="P595" s="19"/>
      <c r="Q595" s="19"/>
      <c r="R595" s="19"/>
      <c r="S595" s="19">
        <v>100</v>
      </c>
      <c r="T595" s="19"/>
      <c r="U595" s="19"/>
      <c r="V595" s="19"/>
      <c r="W595" s="20" t="s">
        <v>345</v>
      </c>
    </row>
    <row r="596" spans="1:23" s="1" customFormat="1" ht="60" hidden="1" x14ac:dyDescent="0.25">
      <c r="A596" s="14" t="s">
        <v>339</v>
      </c>
      <c r="B596" s="15">
        <v>1422730001</v>
      </c>
      <c r="C596" s="16" t="s">
        <v>23</v>
      </c>
      <c r="D596" s="16" t="s">
        <v>24</v>
      </c>
      <c r="E596" s="28" t="s">
        <v>388</v>
      </c>
      <c r="F596" s="28" t="s">
        <v>393</v>
      </c>
      <c r="G596" s="16" t="s">
        <v>25</v>
      </c>
      <c r="H596" s="17">
        <v>3360</v>
      </c>
      <c r="I596" s="15" t="s">
        <v>61</v>
      </c>
      <c r="J596" s="18">
        <f t="shared" si="5"/>
        <v>8000</v>
      </c>
      <c r="K596" s="18"/>
      <c r="L596" s="18"/>
      <c r="M596" s="19"/>
      <c r="N596" s="19"/>
      <c r="O596" s="19"/>
      <c r="P596" s="19"/>
      <c r="Q596" s="19"/>
      <c r="R596" s="19"/>
      <c r="S596" s="19"/>
      <c r="T596" s="19"/>
      <c r="U596" s="19">
        <v>8000</v>
      </c>
      <c r="V596" s="19"/>
      <c r="W596" s="20" t="s">
        <v>349</v>
      </c>
    </row>
    <row r="597" spans="1:23" s="1" customFormat="1" ht="45" hidden="1" x14ac:dyDescent="0.25">
      <c r="A597" s="14" t="s">
        <v>339</v>
      </c>
      <c r="B597" s="15">
        <v>1422730001</v>
      </c>
      <c r="C597" s="16" t="s">
        <v>23</v>
      </c>
      <c r="D597" s="16" t="s">
        <v>24</v>
      </c>
      <c r="E597" s="28" t="s">
        <v>388</v>
      </c>
      <c r="F597" s="28" t="s">
        <v>393</v>
      </c>
      <c r="G597" s="16" t="s">
        <v>25</v>
      </c>
      <c r="H597" s="17">
        <v>3410</v>
      </c>
      <c r="I597" s="15" t="s">
        <v>342</v>
      </c>
      <c r="J597" s="18">
        <f t="shared" si="5"/>
        <v>25666.68</v>
      </c>
      <c r="K597" s="18"/>
      <c r="L597" s="18"/>
      <c r="M597" s="19"/>
      <c r="N597" s="19"/>
      <c r="O597" s="19"/>
      <c r="P597" s="19"/>
      <c r="Q597" s="19"/>
      <c r="R597" s="19">
        <v>6416.67</v>
      </c>
      <c r="S597" s="19">
        <v>6416.67</v>
      </c>
      <c r="T597" s="19">
        <v>6416.67</v>
      </c>
      <c r="U597" s="19">
        <v>6416.67</v>
      </c>
      <c r="V597" s="19"/>
      <c r="W597" s="20" t="s">
        <v>343</v>
      </c>
    </row>
    <row r="598" spans="1:23" s="1" customFormat="1" ht="45" hidden="1" x14ac:dyDescent="0.25">
      <c r="A598" s="14" t="s">
        <v>339</v>
      </c>
      <c r="B598" s="15">
        <v>1422730001</v>
      </c>
      <c r="C598" s="16" t="s">
        <v>23</v>
      </c>
      <c r="D598" s="16" t="s">
        <v>24</v>
      </c>
      <c r="E598" s="28" t="s">
        <v>388</v>
      </c>
      <c r="F598" s="28" t="s">
        <v>393</v>
      </c>
      <c r="G598" s="16" t="s">
        <v>25</v>
      </c>
      <c r="H598" s="17">
        <v>3720</v>
      </c>
      <c r="I598" s="15" t="s">
        <v>74</v>
      </c>
      <c r="J598" s="18">
        <f t="shared" si="5"/>
        <v>2000</v>
      </c>
      <c r="K598" s="18"/>
      <c r="L598" s="18"/>
      <c r="M598" s="19"/>
      <c r="N598" s="19"/>
      <c r="O598" s="19"/>
      <c r="P598" s="19"/>
      <c r="Q598" s="19"/>
      <c r="R598" s="19"/>
      <c r="S598" s="19"/>
      <c r="T598" s="19"/>
      <c r="U598" s="19">
        <v>2000</v>
      </c>
      <c r="V598" s="19"/>
      <c r="W598" s="20" t="s">
        <v>347</v>
      </c>
    </row>
    <row r="599" spans="1:23" s="1" customFormat="1" ht="45" hidden="1" x14ac:dyDescent="0.25">
      <c r="A599" s="14" t="s">
        <v>339</v>
      </c>
      <c r="B599" s="15">
        <v>1422730001</v>
      </c>
      <c r="C599" s="16" t="s">
        <v>23</v>
      </c>
      <c r="D599" s="16" t="s">
        <v>24</v>
      </c>
      <c r="E599" s="28" t="s">
        <v>388</v>
      </c>
      <c r="F599" s="28" t="s">
        <v>393</v>
      </c>
      <c r="G599" s="16" t="s">
        <v>25</v>
      </c>
      <c r="H599" s="17">
        <v>3750</v>
      </c>
      <c r="I599" s="15" t="s">
        <v>348</v>
      </c>
      <c r="J599" s="18">
        <f t="shared" si="5"/>
        <v>1000</v>
      </c>
      <c r="K599" s="18"/>
      <c r="L599" s="18"/>
      <c r="M599" s="19"/>
      <c r="N599" s="19"/>
      <c r="O599" s="19"/>
      <c r="P599" s="19"/>
      <c r="Q599" s="19"/>
      <c r="R599" s="19"/>
      <c r="S599" s="19"/>
      <c r="T599" s="19"/>
      <c r="U599" s="19">
        <v>1000</v>
      </c>
      <c r="V599" s="19"/>
      <c r="W599" s="20" t="s">
        <v>347</v>
      </c>
    </row>
    <row r="600" spans="1:23" s="1" customFormat="1" ht="45" hidden="1" x14ac:dyDescent="0.25">
      <c r="A600" s="14" t="s">
        <v>339</v>
      </c>
      <c r="B600" s="15" t="s">
        <v>3</v>
      </c>
      <c r="C600" s="16" t="s">
        <v>23</v>
      </c>
      <c r="D600" s="16" t="s">
        <v>24</v>
      </c>
      <c r="E600" s="28" t="s">
        <v>388</v>
      </c>
      <c r="F600" s="28" t="s">
        <v>393</v>
      </c>
      <c r="G600" s="16" t="s">
        <v>25</v>
      </c>
      <c r="H600" s="17">
        <v>3180</v>
      </c>
      <c r="I600" s="15" t="s">
        <v>59</v>
      </c>
      <c r="J600" s="18">
        <f t="shared" si="5"/>
        <v>600</v>
      </c>
      <c r="K600" s="18"/>
      <c r="L600" s="18"/>
      <c r="M600" s="19"/>
      <c r="N600" s="19"/>
      <c r="O600" s="19"/>
      <c r="P600" s="19"/>
      <c r="Q600" s="19"/>
      <c r="R600" s="19"/>
      <c r="S600" s="19"/>
      <c r="T600" s="19"/>
      <c r="U600" s="19"/>
      <c r="V600" s="19">
        <v>600</v>
      </c>
      <c r="W600" s="20" t="s">
        <v>344</v>
      </c>
    </row>
    <row r="601" spans="1:23" s="1" customFormat="1" ht="45" hidden="1" x14ac:dyDescent="0.25">
      <c r="A601" s="14" t="s">
        <v>339</v>
      </c>
      <c r="B601" s="15" t="s">
        <v>3</v>
      </c>
      <c r="C601" s="16" t="s">
        <v>23</v>
      </c>
      <c r="D601" s="16" t="s">
        <v>24</v>
      </c>
      <c r="E601" s="28" t="s">
        <v>388</v>
      </c>
      <c r="F601" s="28" t="s">
        <v>393</v>
      </c>
      <c r="G601" s="16" t="s">
        <v>25</v>
      </c>
      <c r="H601" s="17">
        <v>3990</v>
      </c>
      <c r="I601" s="15" t="s">
        <v>145</v>
      </c>
      <c r="J601" s="18">
        <f t="shared" si="5"/>
        <v>4166.67</v>
      </c>
      <c r="K601" s="18"/>
      <c r="L601" s="18"/>
      <c r="M601" s="19"/>
      <c r="N601" s="19"/>
      <c r="O601" s="19"/>
      <c r="P601" s="19"/>
      <c r="Q601" s="19"/>
      <c r="R601" s="19"/>
      <c r="S601" s="19"/>
      <c r="T601" s="19"/>
      <c r="U601" s="19"/>
      <c r="V601" s="19">
        <v>4166.67</v>
      </c>
      <c r="W601" s="20" t="s">
        <v>340</v>
      </c>
    </row>
    <row r="602" spans="1:23" s="1" customFormat="1" ht="45" hidden="1" x14ac:dyDescent="0.25">
      <c r="A602" s="14" t="s">
        <v>339</v>
      </c>
      <c r="B602" s="15" t="s">
        <v>3</v>
      </c>
      <c r="C602" s="16" t="s">
        <v>23</v>
      </c>
      <c r="D602" s="16" t="s">
        <v>24</v>
      </c>
      <c r="E602" s="28" t="s">
        <v>388</v>
      </c>
      <c r="F602" s="28" t="s">
        <v>393</v>
      </c>
      <c r="G602" s="16" t="s">
        <v>25</v>
      </c>
      <c r="H602" s="17">
        <v>3410</v>
      </c>
      <c r="I602" s="15" t="s">
        <v>342</v>
      </c>
      <c r="J602" s="18">
        <f t="shared" si="5"/>
        <v>6416.67</v>
      </c>
      <c r="K602" s="18"/>
      <c r="L602" s="18"/>
      <c r="M602" s="19"/>
      <c r="N602" s="19"/>
      <c r="O602" s="19"/>
      <c r="P602" s="19"/>
      <c r="Q602" s="19"/>
      <c r="R602" s="19"/>
      <c r="S602" s="19"/>
      <c r="T602" s="19"/>
      <c r="U602" s="19"/>
      <c r="V602" s="19">
        <v>6416.67</v>
      </c>
      <c r="W602" s="20" t="s">
        <v>343</v>
      </c>
    </row>
    <row r="603" spans="1:23" s="1" customFormat="1" ht="90" hidden="1" x14ac:dyDescent="0.25">
      <c r="A603" s="14" t="s">
        <v>350</v>
      </c>
      <c r="B603" s="15">
        <v>1522010000</v>
      </c>
      <c r="C603" s="16" t="s">
        <v>26</v>
      </c>
      <c r="D603" s="16" t="s">
        <v>47</v>
      </c>
      <c r="E603" s="28" t="s">
        <v>387</v>
      </c>
      <c r="F603" s="28" t="s">
        <v>392</v>
      </c>
      <c r="G603" s="16" t="s">
        <v>48</v>
      </c>
      <c r="H603" s="17">
        <v>3360</v>
      </c>
      <c r="I603" s="15" t="s">
        <v>351</v>
      </c>
      <c r="J603" s="18">
        <f t="shared" si="5"/>
        <v>14550</v>
      </c>
      <c r="K603" s="18"/>
      <c r="L603" s="18">
        <v>14550</v>
      </c>
      <c r="M603" s="19"/>
      <c r="N603" s="19"/>
      <c r="O603" s="19"/>
      <c r="P603" s="19"/>
      <c r="Q603" s="19"/>
      <c r="R603" s="19"/>
      <c r="S603" s="19"/>
      <c r="T603" s="19"/>
      <c r="U603" s="19"/>
      <c r="V603" s="19"/>
      <c r="W603" s="20" t="s">
        <v>352</v>
      </c>
    </row>
    <row r="604" spans="1:23" s="1" customFormat="1" ht="105" hidden="1" x14ac:dyDescent="0.25">
      <c r="A604" s="14" t="s">
        <v>350</v>
      </c>
      <c r="B604" s="15">
        <v>1522010000</v>
      </c>
      <c r="C604" s="16" t="s">
        <v>26</v>
      </c>
      <c r="D604" s="16" t="s">
        <v>47</v>
      </c>
      <c r="E604" s="28" t="s">
        <v>387</v>
      </c>
      <c r="F604" s="28" t="s">
        <v>392</v>
      </c>
      <c r="G604" s="16" t="s">
        <v>48</v>
      </c>
      <c r="H604" s="17">
        <v>4420</v>
      </c>
      <c r="I604" s="15" t="s">
        <v>48</v>
      </c>
      <c r="J604" s="18">
        <f t="shared" si="5"/>
        <v>4850</v>
      </c>
      <c r="K604" s="18"/>
      <c r="L604" s="18"/>
      <c r="M604" s="19"/>
      <c r="N604" s="19"/>
      <c r="O604" s="19"/>
      <c r="P604" s="19">
        <v>4850</v>
      </c>
      <c r="Q604" s="19"/>
      <c r="R604" s="19"/>
      <c r="S604" s="19"/>
      <c r="T604" s="19"/>
      <c r="U604" s="19"/>
      <c r="V604" s="19"/>
      <c r="W604" s="20" t="s">
        <v>353</v>
      </c>
    </row>
    <row r="605" spans="1:23" s="1" customFormat="1" ht="60" hidden="1" x14ac:dyDescent="0.25">
      <c r="A605" s="14" t="s">
        <v>350</v>
      </c>
      <c r="B605" s="15">
        <v>2522221040</v>
      </c>
      <c r="C605" s="16" t="s">
        <v>26</v>
      </c>
      <c r="D605" s="16" t="s">
        <v>49</v>
      </c>
      <c r="E605" s="28" t="s">
        <v>387</v>
      </c>
      <c r="F605" s="28" t="s">
        <v>392</v>
      </c>
      <c r="G605" s="16" t="s">
        <v>50</v>
      </c>
      <c r="H605" s="17">
        <v>3390</v>
      </c>
      <c r="I605" s="15" t="s">
        <v>67</v>
      </c>
      <c r="J605" s="18">
        <f t="shared" si="5"/>
        <v>19400</v>
      </c>
      <c r="K605" s="18"/>
      <c r="L605" s="18"/>
      <c r="M605" s="19"/>
      <c r="N605" s="19"/>
      <c r="O605" s="19"/>
      <c r="P605" s="19">
        <v>19400</v>
      </c>
      <c r="Q605" s="19"/>
      <c r="R605" s="19"/>
      <c r="S605" s="19"/>
      <c r="T605" s="19"/>
      <c r="U605" s="19"/>
      <c r="V605" s="19"/>
      <c r="W605" s="20" t="s">
        <v>354</v>
      </c>
    </row>
    <row r="606" spans="1:23" s="1" customFormat="1" ht="90" hidden="1" x14ac:dyDescent="0.25">
      <c r="A606" s="14" t="s">
        <v>350</v>
      </c>
      <c r="B606" s="15">
        <v>2522221040</v>
      </c>
      <c r="C606" s="16" t="s">
        <v>26</v>
      </c>
      <c r="D606" s="16" t="s">
        <v>47</v>
      </c>
      <c r="E606" s="28" t="s">
        <v>387</v>
      </c>
      <c r="F606" s="28" t="s">
        <v>392</v>
      </c>
      <c r="G606" s="16" t="s">
        <v>48</v>
      </c>
      <c r="H606" s="17">
        <v>3611</v>
      </c>
      <c r="I606" s="15" t="s">
        <v>351</v>
      </c>
      <c r="J606" s="18">
        <f t="shared" si="5"/>
        <v>58200</v>
      </c>
      <c r="K606" s="18"/>
      <c r="L606" s="18"/>
      <c r="M606" s="19"/>
      <c r="N606" s="19">
        <v>58200</v>
      </c>
      <c r="O606" s="19"/>
      <c r="P606" s="19"/>
      <c r="Q606" s="19"/>
      <c r="R606" s="19"/>
      <c r="S606" s="19"/>
      <c r="T606" s="19"/>
      <c r="U606" s="19"/>
      <c r="V606" s="19"/>
      <c r="W606" s="20" t="s">
        <v>355</v>
      </c>
    </row>
    <row r="607" spans="1:23" s="1" customFormat="1" ht="90" hidden="1" x14ac:dyDescent="0.25">
      <c r="A607" s="14" t="s">
        <v>350</v>
      </c>
      <c r="B607" s="15">
        <v>2522221040</v>
      </c>
      <c r="C607" s="16" t="s">
        <v>26</v>
      </c>
      <c r="D607" s="16" t="s">
        <v>47</v>
      </c>
      <c r="E607" s="28" t="s">
        <v>387</v>
      </c>
      <c r="F607" s="28" t="s">
        <v>392</v>
      </c>
      <c r="G607" s="16" t="s">
        <v>48</v>
      </c>
      <c r="H607" s="17">
        <v>3612</v>
      </c>
      <c r="I607" s="15" t="s">
        <v>351</v>
      </c>
      <c r="J607" s="18">
        <f t="shared" si="5"/>
        <v>14750</v>
      </c>
      <c r="K607" s="18"/>
      <c r="L607" s="18"/>
      <c r="M607" s="19">
        <v>14750</v>
      </c>
      <c r="N607" s="19"/>
      <c r="O607" s="19"/>
      <c r="P607" s="19"/>
      <c r="Q607" s="19"/>
      <c r="R607" s="19"/>
      <c r="S607" s="19"/>
      <c r="T607" s="19"/>
      <c r="U607" s="19"/>
      <c r="V607" s="19"/>
      <c r="W607" s="20" t="s">
        <v>356</v>
      </c>
    </row>
    <row r="608" spans="1:23" s="1" customFormat="1" ht="90" hidden="1" x14ac:dyDescent="0.25">
      <c r="A608" s="14" t="s">
        <v>350</v>
      </c>
      <c r="B608" s="15">
        <v>2522221040</v>
      </c>
      <c r="C608" s="16" t="s">
        <v>26</v>
      </c>
      <c r="D608" s="16" t="s">
        <v>47</v>
      </c>
      <c r="E608" s="28" t="s">
        <v>387</v>
      </c>
      <c r="F608" s="28" t="s">
        <v>392</v>
      </c>
      <c r="G608" s="16" t="s">
        <v>48</v>
      </c>
      <c r="H608" s="17">
        <v>3650</v>
      </c>
      <c r="I608" s="15" t="s">
        <v>351</v>
      </c>
      <c r="J608" s="18">
        <f t="shared" si="5"/>
        <v>48500</v>
      </c>
      <c r="K608" s="18"/>
      <c r="L608" s="18"/>
      <c r="M608" s="19">
        <v>48500</v>
      </c>
      <c r="N608" s="19"/>
      <c r="O608" s="19"/>
      <c r="P608" s="19"/>
      <c r="Q608" s="19"/>
      <c r="R608" s="19"/>
      <c r="S608" s="19"/>
      <c r="T608" s="19"/>
      <c r="U608" s="19"/>
      <c r="V608" s="19"/>
      <c r="W608" s="20" t="s">
        <v>357</v>
      </c>
    </row>
    <row r="609" spans="1:23" s="1" customFormat="1" ht="90" hidden="1" x14ac:dyDescent="0.25">
      <c r="A609" s="14" t="s">
        <v>350</v>
      </c>
      <c r="B609" s="15">
        <v>2522221040</v>
      </c>
      <c r="C609" s="16" t="s">
        <v>26</v>
      </c>
      <c r="D609" s="16" t="s">
        <v>47</v>
      </c>
      <c r="E609" s="28" t="s">
        <v>387</v>
      </c>
      <c r="F609" s="28" t="s">
        <v>392</v>
      </c>
      <c r="G609" s="16" t="s">
        <v>48</v>
      </c>
      <c r="H609" s="17">
        <v>2110</v>
      </c>
      <c r="I609" s="15" t="s">
        <v>351</v>
      </c>
      <c r="J609" s="18">
        <f t="shared" si="5"/>
        <v>9700</v>
      </c>
      <c r="K609" s="18"/>
      <c r="L609" s="18"/>
      <c r="M609" s="19">
        <v>9700</v>
      </c>
      <c r="N609" s="19"/>
      <c r="O609" s="19"/>
      <c r="P609" s="19"/>
      <c r="Q609" s="19"/>
      <c r="R609" s="19"/>
      <c r="S609" s="19"/>
      <c r="T609" s="19"/>
      <c r="U609" s="19"/>
      <c r="V609" s="19"/>
      <c r="W609" s="20" t="s">
        <v>358</v>
      </c>
    </row>
    <row r="610" spans="1:23" s="1" customFormat="1" ht="150" hidden="1" x14ac:dyDescent="0.25">
      <c r="A610" s="14" t="s">
        <v>350</v>
      </c>
      <c r="B610" s="15">
        <v>2522221040</v>
      </c>
      <c r="C610" s="16" t="s">
        <v>26</v>
      </c>
      <c r="D610" s="16" t="s">
        <v>47</v>
      </c>
      <c r="E610" s="28" t="s">
        <v>387</v>
      </c>
      <c r="F610" s="28" t="s">
        <v>392</v>
      </c>
      <c r="G610" s="16" t="s">
        <v>48</v>
      </c>
      <c r="H610" s="17">
        <v>2210</v>
      </c>
      <c r="I610" s="15" t="s">
        <v>351</v>
      </c>
      <c r="J610" s="18">
        <f t="shared" si="5"/>
        <v>12310</v>
      </c>
      <c r="K610" s="18"/>
      <c r="L610" s="18"/>
      <c r="M610" s="19">
        <v>5990</v>
      </c>
      <c r="N610" s="19"/>
      <c r="O610" s="19">
        <v>3000</v>
      </c>
      <c r="P610" s="19">
        <v>3320</v>
      </c>
      <c r="Q610" s="19"/>
      <c r="R610" s="19"/>
      <c r="S610" s="19"/>
      <c r="T610" s="19"/>
      <c r="U610" s="19"/>
      <c r="V610" s="19"/>
      <c r="W610" s="20" t="s">
        <v>359</v>
      </c>
    </row>
    <row r="611" spans="1:23" s="1" customFormat="1" ht="90" hidden="1" x14ac:dyDescent="0.25">
      <c r="A611" s="14" t="s">
        <v>350</v>
      </c>
      <c r="B611" s="15">
        <v>2522221040</v>
      </c>
      <c r="C611" s="16" t="s">
        <v>26</v>
      </c>
      <c r="D611" s="16" t="s">
        <v>47</v>
      </c>
      <c r="E611" s="28" t="s">
        <v>387</v>
      </c>
      <c r="F611" s="28" t="s">
        <v>392</v>
      </c>
      <c r="G611" s="16" t="s">
        <v>48</v>
      </c>
      <c r="H611" s="17">
        <v>2140</v>
      </c>
      <c r="I611" s="15" t="s">
        <v>351</v>
      </c>
      <c r="J611" s="18">
        <f t="shared" si="5"/>
        <v>67900</v>
      </c>
      <c r="K611" s="18"/>
      <c r="L611" s="18"/>
      <c r="M611" s="19"/>
      <c r="N611" s="19">
        <v>67900</v>
      </c>
      <c r="O611" s="19"/>
      <c r="P611" s="19"/>
      <c r="Q611" s="19"/>
      <c r="R611" s="19"/>
      <c r="S611" s="19"/>
      <c r="T611" s="19"/>
      <c r="U611" s="19"/>
      <c r="V611" s="19"/>
      <c r="W611" s="20" t="s">
        <v>360</v>
      </c>
    </row>
    <row r="612" spans="1:23" s="1" customFormat="1" ht="90" hidden="1" x14ac:dyDescent="0.25">
      <c r="A612" s="14" t="s">
        <v>350</v>
      </c>
      <c r="B612" s="15">
        <v>2522221040</v>
      </c>
      <c r="C612" s="16" t="s">
        <v>26</v>
      </c>
      <c r="D612" s="16" t="s">
        <v>47</v>
      </c>
      <c r="E612" s="28" t="s">
        <v>387</v>
      </c>
      <c r="F612" s="28" t="s">
        <v>392</v>
      </c>
      <c r="G612" s="16" t="s">
        <v>48</v>
      </c>
      <c r="H612" s="17">
        <v>3360</v>
      </c>
      <c r="I612" s="15" t="s">
        <v>351</v>
      </c>
      <c r="J612" s="18">
        <f t="shared" si="5"/>
        <v>77600</v>
      </c>
      <c r="K612" s="18"/>
      <c r="L612" s="18"/>
      <c r="M612" s="19">
        <v>77600</v>
      </c>
      <c r="N612" s="19"/>
      <c r="O612" s="19"/>
      <c r="P612" s="19"/>
      <c r="Q612" s="19"/>
      <c r="R612" s="19"/>
      <c r="S612" s="19"/>
      <c r="T612" s="19"/>
      <c r="U612" s="19"/>
      <c r="V612" s="19"/>
      <c r="W612" s="20" t="s">
        <v>352</v>
      </c>
    </row>
    <row r="613" spans="1:23" s="1" customFormat="1" ht="90" hidden="1" x14ac:dyDescent="0.25">
      <c r="A613" s="14" t="s">
        <v>350</v>
      </c>
      <c r="B613" s="15">
        <v>2522221040</v>
      </c>
      <c r="C613" s="16" t="s">
        <v>26</v>
      </c>
      <c r="D613" s="16" t="s">
        <v>47</v>
      </c>
      <c r="E613" s="28" t="s">
        <v>387</v>
      </c>
      <c r="F613" s="28" t="s">
        <v>392</v>
      </c>
      <c r="G613" s="16" t="s">
        <v>48</v>
      </c>
      <c r="H613" s="17">
        <v>3290</v>
      </c>
      <c r="I613" s="15" t="s">
        <v>351</v>
      </c>
      <c r="J613" s="18">
        <f t="shared" si="5"/>
        <v>82450</v>
      </c>
      <c r="K613" s="18"/>
      <c r="L613" s="18"/>
      <c r="M613" s="19">
        <v>82450</v>
      </c>
      <c r="N613" s="19"/>
      <c r="O613" s="19"/>
      <c r="P613" s="19"/>
      <c r="Q613" s="19"/>
      <c r="R613" s="19"/>
      <c r="S613" s="19"/>
      <c r="T613" s="19"/>
      <c r="U613" s="19"/>
      <c r="V613" s="19"/>
      <c r="W613" s="20" t="s">
        <v>361</v>
      </c>
    </row>
    <row r="614" spans="1:23" s="1" customFormat="1" ht="90" hidden="1" x14ac:dyDescent="0.25">
      <c r="A614" s="14" t="s">
        <v>350</v>
      </c>
      <c r="B614" s="15">
        <v>2522221040</v>
      </c>
      <c r="C614" s="16" t="s">
        <v>26</v>
      </c>
      <c r="D614" s="16" t="s">
        <v>47</v>
      </c>
      <c r="E614" s="28" t="s">
        <v>387</v>
      </c>
      <c r="F614" s="28" t="s">
        <v>392</v>
      </c>
      <c r="G614" s="16" t="s">
        <v>48</v>
      </c>
      <c r="H614" s="17">
        <v>3750</v>
      </c>
      <c r="I614" s="15" t="s">
        <v>351</v>
      </c>
      <c r="J614" s="18">
        <f t="shared" si="5"/>
        <v>5820</v>
      </c>
      <c r="K614" s="18"/>
      <c r="L614" s="18"/>
      <c r="M614" s="19"/>
      <c r="N614" s="19">
        <v>2910</v>
      </c>
      <c r="O614" s="19"/>
      <c r="P614" s="19">
        <v>2910</v>
      </c>
      <c r="Q614" s="19"/>
      <c r="R614" s="19"/>
      <c r="S614" s="19"/>
      <c r="T614" s="19"/>
      <c r="U614" s="19"/>
      <c r="V614" s="19"/>
      <c r="W614" s="20" t="s">
        <v>362</v>
      </c>
    </row>
    <row r="615" spans="1:23" s="1" customFormat="1" ht="90" hidden="1" x14ac:dyDescent="0.25">
      <c r="A615" s="14" t="s">
        <v>350</v>
      </c>
      <c r="B615" s="15">
        <v>2522221040</v>
      </c>
      <c r="C615" s="16" t="s">
        <v>26</v>
      </c>
      <c r="D615" s="16" t="s">
        <v>47</v>
      </c>
      <c r="E615" s="28" t="s">
        <v>387</v>
      </c>
      <c r="F615" s="28" t="s">
        <v>392</v>
      </c>
      <c r="G615" s="16" t="s">
        <v>48</v>
      </c>
      <c r="H615" s="17">
        <v>3720</v>
      </c>
      <c r="I615" s="15" t="s">
        <v>351</v>
      </c>
      <c r="J615" s="18">
        <f t="shared" si="5"/>
        <v>2910</v>
      </c>
      <c r="K615" s="18"/>
      <c r="L615" s="18"/>
      <c r="M615" s="19"/>
      <c r="N615" s="19">
        <v>1455</v>
      </c>
      <c r="O615" s="19"/>
      <c r="P615" s="19">
        <v>1455</v>
      </c>
      <c r="Q615" s="19"/>
      <c r="R615" s="19"/>
      <c r="S615" s="19"/>
      <c r="T615" s="19"/>
      <c r="U615" s="19"/>
      <c r="V615" s="19"/>
      <c r="W615" s="20" t="s">
        <v>362</v>
      </c>
    </row>
    <row r="616" spans="1:23" s="1" customFormat="1" ht="120" hidden="1" x14ac:dyDescent="0.25">
      <c r="A616" s="14" t="s">
        <v>350</v>
      </c>
      <c r="B616" s="15">
        <v>2522221040</v>
      </c>
      <c r="C616" s="16" t="s">
        <v>31</v>
      </c>
      <c r="D616" s="16" t="s">
        <v>38</v>
      </c>
      <c r="E616" s="28" t="s">
        <v>387</v>
      </c>
      <c r="F616" s="28" t="s">
        <v>392</v>
      </c>
      <c r="G616" s="16" t="s">
        <v>39</v>
      </c>
      <c r="H616" s="17">
        <v>3360</v>
      </c>
      <c r="I616" s="15" t="s">
        <v>363</v>
      </c>
      <c r="J616" s="18">
        <f t="shared" si="5"/>
        <v>4365</v>
      </c>
      <c r="K616" s="18"/>
      <c r="L616" s="18"/>
      <c r="M616" s="19"/>
      <c r="N616" s="19">
        <v>1455</v>
      </c>
      <c r="O616" s="19">
        <v>1455</v>
      </c>
      <c r="P616" s="19">
        <v>1455</v>
      </c>
      <c r="Q616" s="19"/>
      <c r="R616" s="19"/>
      <c r="S616" s="19"/>
      <c r="T616" s="19"/>
      <c r="U616" s="19"/>
      <c r="V616" s="19"/>
      <c r="W616" s="20" t="s">
        <v>364</v>
      </c>
    </row>
    <row r="617" spans="1:23" s="1" customFormat="1" ht="120" hidden="1" x14ac:dyDescent="0.25">
      <c r="A617" s="14" t="s">
        <v>350</v>
      </c>
      <c r="B617" s="15">
        <v>2522221040</v>
      </c>
      <c r="C617" s="16" t="s">
        <v>31</v>
      </c>
      <c r="D617" s="16" t="s">
        <v>38</v>
      </c>
      <c r="E617" s="28" t="s">
        <v>387</v>
      </c>
      <c r="F617" s="28" t="s">
        <v>392</v>
      </c>
      <c r="G617" s="16" t="s">
        <v>39</v>
      </c>
      <c r="H617" s="17">
        <v>3750</v>
      </c>
      <c r="I617" s="15" t="s">
        <v>363</v>
      </c>
      <c r="J617" s="18">
        <f t="shared" si="5"/>
        <v>5820</v>
      </c>
      <c r="K617" s="18"/>
      <c r="L617" s="18"/>
      <c r="M617" s="19"/>
      <c r="N617" s="19">
        <v>2910</v>
      </c>
      <c r="O617" s="19"/>
      <c r="P617" s="19">
        <v>2910</v>
      </c>
      <c r="Q617" s="19"/>
      <c r="R617" s="19"/>
      <c r="S617" s="19"/>
      <c r="T617" s="19"/>
      <c r="U617" s="19"/>
      <c r="V617" s="19"/>
      <c r="W617" s="20" t="s">
        <v>365</v>
      </c>
    </row>
    <row r="618" spans="1:23" s="1" customFormat="1" ht="120" hidden="1" x14ac:dyDescent="0.25">
      <c r="A618" s="14" t="s">
        <v>350</v>
      </c>
      <c r="B618" s="15">
        <v>2522221040</v>
      </c>
      <c r="C618" s="16" t="s">
        <v>31</v>
      </c>
      <c r="D618" s="16" t="s">
        <v>38</v>
      </c>
      <c r="E618" s="28" t="s">
        <v>387</v>
      </c>
      <c r="F618" s="28" t="s">
        <v>392</v>
      </c>
      <c r="G618" s="16" t="s">
        <v>39</v>
      </c>
      <c r="H618" s="17">
        <v>2210</v>
      </c>
      <c r="I618" s="15" t="s">
        <v>363</v>
      </c>
      <c r="J618" s="18">
        <f t="shared" si="5"/>
        <v>5700</v>
      </c>
      <c r="K618" s="18"/>
      <c r="L618" s="18"/>
      <c r="M618" s="19"/>
      <c r="N618" s="19">
        <v>1700</v>
      </c>
      <c r="O618" s="19">
        <v>2000</v>
      </c>
      <c r="P618" s="19">
        <v>2000</v>
      </c>
      <c r="Q618" s="19"/>
      <c r="R618" s="19"/>
      <c r="S618" s="19"/>
      <c r="T618" s="19"/>
      <c r="U618" s="19"/>
      <c r="V618" s="19"/>
      <c r="W618" s="20" t="s">
        <v>366</v>
      </c>
    </row>
    <row r="619" spans="1:23" s="1" customFormat="1" ht="120" hidden="1" x14ac:dyDescent="0.25">
      <c r="A619" s="14" t="s">
        <v>350</v>
      </c>
      <c r="B619" s="15">
        <v>2522221040</v>
      </c>
      <c r="C619" s="16" t="s">
        <v>26</v>
      </c>
      <c r="D619" s="16" t="s">
        <v>49</v>
      </c>
      <c r="E619" s="28" t="s">
        <v>387</v>
      </c>
      <c r="F619" s="28" t="s">
        <v>392</v>
      </c>
      <c r="G619" s="16" t="s">
        <v>50</v>
      </c>
      <c r="H619" s="17">
        <v>3750</v>
      </c>
      <c r="I619" s="15" t="s">
        <v>50</v>
      </c>
      <c r="J619" s="18">
        <f t="shared" si="5"/>
        <v>9700</v>
      </c>
      <c r="K619" s="18"/>
      <c r="L619" s="18"/>
      <c r="M619" s="19"/>
      <c r="N619" s="19">
        <v>4850</v>
      </c>
      <c r="O619" s="19"/>
      <c r="P619" s="19">
        <v>4850</v>
      </c>
      <c r="Q619" s="19"/>
      <c r="R619" s="19"/>
      <c r="S619" s="19"/>
      <c r="T619" s="19"/>
      <c r="U619" s="19"/>
      <c r="V619" s="19"/>
      <c r="W619" s="20" t="s">
        <v>367</v>
      </c>
    </row>
    <row r="620" spans="1:23" s="1" customFormat="1" ht="120" hidden="1" x14ac:dyDescent="0.25">
      <c r="A620" s="14" t="s">
        <v>350</v>
      </c>
      <c r="B620" s="15">
        <v>2522221040</v>
      </c>
      <c r="C620" s="16" t="s">
        <v>26</v>
      </c>
      <c r="D620" s="16" t="s">
        <v>49</v>
      </c>
      <c r="E620" s="28" t="s">
        <v>387</v>
      </c>
      <c r="F620" s="28" t="s">
        <v>392</v>
      </c>
      <c r="G620" s="16" t="s">
        <v>50</v>
      </c>
      <c r="H620" s="17">
        <v>3720</v>
      </c>
      <c r="I620" s="15" t="s">
        <v>50</v>
      </c>
      <c r="J620" s="18">
        <f t="shared" si="5"/>
        <v>2400</v>
      </c>
      <c r="K620" s="18"/>
      <c r="L620" s="18"/>
      <c r="M620" s="19"/>
      <c r="N620" s="19">
        <v>1200</v>
      </c>
      <c r="O620" s="19"/>
      <c r="P620" s="19">
        <v>1200</v>
      </c>
      <c r="Q620" s="19"/>
      <c r="R620" s="19"/>
      <c r="S620" s="19"/>
      <c r="T620" s="19"/>
      <c r="U620" s="19"/>
      <c r="V620" s="19"/>
      <c r="W620" s="20" t="s">
        <v>368</v>
      </c>
    </row>
    <row r="621" spans="1:23" s="1" customFormat="1" ht="120" hidden="1" x14ac:dyDescent="0.25">
      <c r="A621" s="14" t="s">
        <v>350</v>
      </c>
      <c r="B621" s="15">
        <v>2522221040</v>
      </c>
      <c r="C621" s="16" t="s">
        <v>26</v>
      </c>
      <c r="D621" s="16" t="s">
        <v>49</v>
      </c>
      <c r="E621" s="28" t="s">
        <v>387</v>
      </c>
      <c r="F621" s="28" t="s">
        <v>392</v>
      </c>
      <c r="G621" s="16" t="s">
        <v>50</v>
      </c>
      <c r="H621" s="17">
        <v>2210</v>
      </c>
      <c r="I621" s="15" t="s">
        <v>50</v>
      </c>
      <c r="J621" s="18">
        <f t="shared" si="5"/>
        <v>4365</v>
      </c>
      <c r="K621" s="18"/>
      <c r="L621" s="18"/>
      <c r="M621" s="19"/>
      <c r="N621" s="19">
        <v>1455</v>
      </c>
      <c r="O621" s="19">
        <v>1455</v>
      </c>
      <c r="P621" s="19">
        <v>1455</v>
      </c>
      <c r="Q621" s="19"/>
      <c r="R621" s="19"/>
      <c r="S621" s="19"/>
      <c r="T621" s="19"/>
      <c r="U621" s="19"/>
      <c r="V621" s="19"/>
      <c r="W621" s="20" t="s">
        <v>369</v>
      </c>
    </row>
    <row r="622" spans="1:23" s="1" customFormat="1" ht="105" hidden="1" x14ac:dyDescent="0.25">
      <c r="A622" s="14" t="s">
        <v>350</v>
      </c>
      <c r="B622" s="15">
        <v>2522221040</v>
      </c>
      <c r="C622" s="16" t="s">
        <v>26</v>
      </c>
      <c r="D622" s="16" t="s">
        <v>47</v>
      </c>
      <c r="E622" s="28" t="s">
        <v>387</v>
      </c>
      <c r="F622" s="28" t="s">
        <v>392</v>
      </c>
      <c r="G622" s="16" t="s">
        <v>48</v>
      </c>
      <c r="H622" s="17">
        <v>2210</v>
      </c>
      <c r="I622" s="15" t="s">
        <v>48</v>
      </c>
      <c r="J622" s="18">
        <f t="shared" si="5"/>
        <v>873</v>
      </c>
      <c r="K622" s="18"/>
      <c r="L622" s="18"/>
      <c r="M622" s="19"/>
      <c r="N622" s="19">
        <v>291</v>
      </c>
      <c r="O622" s="19">
        <v>291</v>
      </c>
      <c r="P622" s="19">
        <v>291</v>
      </c>
      <c r="Q622" s="19"/>
      <c r="R622" s="19"/>
      <c r="S622" s="19"/>
      <c r="T622" s="19"/>
      <c r="U622" s="19"/>
      <c r="V622" s="19"/>
      <c r="W622" s="20" t="s">
        <v>370</v>
      </c>
    </row>
    <row r="623" spans="1:23" s="1" customFormat="1" ht="105" hidden="1" x14ac:dyDescent="0.25">
      <c r="A623" s="14" t="s">
        <v>350</v>
      </c>
      <c r="B623" s="15">
        <v>2522221040</v>
      </c>
      <c r="C623" s="16" t="s">
        <v>26</v>
      </c>
      <c r="D623" s="16" t="s">
        <v>47</v>
      </c>
      <c r="E623" s="28" t="s">
        <v>387</v>
      </c>
      <c r="F623" s="28" t="s">
        <v>392</v>
      </c>
      <c r="G623" s="16" t="s">
        <v>48</v>
      </c>
      <c r="H623" s="17">
        <v>3180</v>
      </c>
      <c r="I623" s="15" t="s">
        <v>48</v>
      </c>
      <c r="J623" s="18">
        <f t="shared" si="5"/>
        <v>5820</v>
      </c>
      <c r="K623" s="18"/>
      <c r="L623" s="18"/>
      <c r="M623" s="19"/>
      <c r="N623" s="19"/>
      <c r="O623" s="19"/>
      <c r="P623" s="19">
        <v>5820</v>
      </c>
      <c r="Q623" s="19"/>
      <c r="R623" s="19"/>
      <c r="S623" s="19"/>
      <c r="T623" s="19"/>
      <c r="U623" s="19"/>
      <c r="V623" s="19"/>
      <c r="W623" s="20" t="s">
        <v>371</v>
      </c>
    </row>
    <row r="624" spans="1:23" s="1" customFormat="1" ht="105" hidden="1" x14ac:dyDescent="0.25">
      <c r="A624" s="14" t="s">
        <v>350</v>
      </c>
      <c r="B624" s="15">
        <v>2522221040</v>
      </c>
      <c r="C624" s="16" t="s">
        <v>26</v>
      </c>
      <c r="D624" s="16" t="s">
        <v>47</v>
      </c>
      <c r="E624" s="28" t="s">
        <v>387</v>
      </c>
      <c r="F624" s="28" t="s">
        <v>392</v>
      </c>
      <c r="G624" s="16" t="s">
        <v>48</v>
      </c>
      <c r="H624" s="17">
        <v>3720</v>
      </c>
      <c r="I624" s="15" t="s">
        <v>48</v>
      </c>
      <c r="J624" s="18">
        <f t="shared" si="5"/>
        <v>2740</v>
      </c>
      <c r="K624" s="18"/>
      <c r="L624" s="18"/>
      <c r="M624" s="19"/>
      <c r="N624" s="19">
        <v>1390</v>
      </c>
      <c r="O624" s="19">
        <v>1350</v>
      </c>
      <c r="P624" s="19"/>
      <c r="Q624" s="19"/>
      <c r="R624" s="19"/>
      <c r="S624" s="19"/>
      <c r="T624" s="19"/>
      <c r="U624" s="19"/>
      <c r="V624" s="19"/>
      <c r="W624" s="20" t="s">
        <v>372</v>
      </c>
    </row>
    <row r="625" spans="1:23" s="1" customFormat="1" ht="105" hidden="1" x14ac:dyDescent="0.25">
      <c r="A625" s="14" t="s">
        <v>350</v>
      </c>
      <c r="B625" s="15">
        <v>2522221040</v>
      </c>
      <c r="C625" s="16" t="s">
        <v>26</v>
      </c>
      <c r="D625" s="16" t="s">
        <v>47</v>
      </c>
      <c r="E625" s="28" t="s">
        <v>387</v>
      </c>
      <c r="F625" s="28" t="s">
        <v>392</v>
      </c>
      <c r="G625" s="16" t="s">
        <v>48</v>
      </c>
      <c r="H625" s="17">
        <v>3750</v>
      </c>
      <c r="I625" s="15" t="s">
        <v>48</v>
      </c>
      <c r="J625" s="18">
        <f t="shared" si="5"/>
        <v>1940</v>
      </c>
      <c r="K625" s="18"/>
      <c r="L625" s="18"/>
      <c r="M625" s="19"/>
      <c r="N625" s="19">
        <v>970</v>
      </c>
      <c r="O625" s="19">
        <v>970</v>
      </c>
      <c r="P625" s="19"/>
      <c r="Q625" s="19"/>
      <c r="R625" s="19"/>
      <c r="S625" s="19"/>
      <c r="T625" s="19"/>
      <c r="U625" s="19"/>
      <c r="V625" s="19"/>
      <c r="W625" s="20" t="s">
        <v>373</v>
      </c>
    </row>
    <row r="626" spans="1:23" s="1" customFormat="1" ht="60" hidden="1" x14ac:dyDescent="0.25">
      <c r="A626" s="14" t="s">
        <v>350</v>
      </c>
      <c r="B626" s="15">
        <v>1422730001</v>
      </c>
      <c r="C626" s="16" t="s">
        <v>26</v>
      </c>
      <c r="D626" s="16" t="s">
        <v>47</v>
      </c>
      <c r="E626" s="28" t="s">
        <v>387</v>
      </c>
      <c r="F626" s="28" t="s">
        <v>392</v>
      </c>
      <c r="G626" s="16" t="s">
        <v>48</v>
      </c>
      <c r="H626" s="17">
        <v>3390</v>
      </c>
      <c r="I626" s="15" t="s">
        <v>67</v>
      </c>
      <c r="J626" s="18">
        <f t="shared" si="5"/>
        <v>29100</v>
      </c>
      <c r="K626" s="18"/>
      <c r="L626" s="18"/>
      <c r="M626" s="19"/>
      <c r="N626" s="19"/>
      <c r="O626" s="19"/>
      <c r="P626" s="19"/>
      <c r="Q626" s="19"/>
      <c r="R626" s="19">
        <v>29100</v>
      </c>
      <c r="S626" s="19"/>
      <c r="T626" s="19"/>
      <c r="U626" s="19"/>
      <c r="V626" s="19"/>
      <c r="W626" s="20" t="s">
        <v>374</v>
      </c>
    </row>
    <row r="627" spans="1:23" s="1" customFormat="1" ht="90" hidden="1" x14ac:dyDescent="0.25">
      <c r="A627" s="14" t="s">
        <v>350</v>
      </c>
      <c r="B627" s="15">
        <v>1422730001</v>
      </c>
      <c r="C627" s="16" t="s">
        <v>26</v>
      </c>
      <c r="D627" s="16" t="s">
        <v>47</v>
      </c>
      <c r="E627" s="28" t="s">
        <v>387</v>
      </c>
      <c r="F627" s="28" t="s">
        <v>392</v>
      </c>
      <c r="G627" s="16" t="s">
        <v>48</v>
      </c>
      <c r="H627" s="17">
        <v>3611</v>
      </c>
      <c r="I627" s="15" t="s">
        <v>351</v>
      </c>
      <c r="J627" s="18">
        <f t="shared" si="5"/>
        <v>58200</v>
      </c>
      <c r="K627" s="18"/>
      <c r="L627" s="18"/>
      <c r="M627" s="19"/>
      <c r="N627" s="19"/>
      <c r="O627" s="19"/>
      <c r="P627" s="19"/>
      <c r="Q627" s="19">
        <v>58200</v>
      </c>
      <c r="R627" s="19"/>
      <c r="S627" s="19"/>
      <c r="T627" s="19"/>
      <c r="U627" s="19"/>
      <c r="V627" s="19"/>
      <c r="W627" s="20" t="s">
        <v>355</v>
      </c>
    </row>
    <row r="628" spans="1:23" s="1" customFormat="1" ht="90" hidden="1" x14ac:dyDescent="0.25">
      <c r="A628" s="14" t="s">
        <v>350</v>
      </c>
      <c r="B628" s="15">
        <v>1422730001</v>
      </c>
      <c r="C628" s="16" t="s">
        <v>26</v>
      </c>
      <c r="D628" s="16" t="s">
        <v>47</v>
      </c>
      <c r="E628" s="28" t="s">
        <v>387</v>
      </c>
      <c r="F628" s="28" t="s">
        <v>392</v>
      </c>
      <c r="G628" s="16" t="s">
        <v>48</v>
      </c>
      <c r="H628" s="17">
        <v>3612</v>
      </c>
      <c r="I628" s="15" t="s">
        <v>351</v>
      </c>
      <c r="J628" s="18">
        <f t="shared" si="5"/>
        <v>14350</v>
      </c>
      <c r="K628" s="18"/>
      <c r="L628" s="18"/>
      <c r="M628" s="19"/>
      <c r="N628" s="19"/>
      <c r="O628" s="19"/>
      <c r="P628" s="19"/>
      <c r="Q628" s="19"/>
      <c r="R628" s="19">
        <v>14350</v>
      </c>
      <c r="S628" s="19"/>
      <c r="T628" s="19"/>
      <c r="U628" s="19"/>
      <c r="V628" s="19"/>
      <c r="W628" s="20" t="s">
        <v>356</v>
      </c>
    </row>
    <row r="629" spans="1:23" s="1" customFormat="1" ht="150" hidden="1" x14ac:dyDescent="0.25">
      <c r="A629" s="14" t="s">
        <v>350</v>
      </c>
      <c r="B629" s="15">
        <v>1422730001</v>
      </c>
      <c r="C629" s="16" t="s">
        <v>26</v>
      </c>
      <c r="D629" s="16" t="s">
        <v>47</v>
      </c>
      <c r="E629" s="28" t="s">
        <v>387</v>
      </c>
      <c r="F629" s="28" t="s">
        <v>392</v>
      </c>
      <c r="G629" s="16" t="s">
        <v>48</v>
      </c>
      <c r="H629" s="17">
        <v>2210</v>
      </c>
      <c r="I629" s="15" t="s">
        <v>351</v>
      </c>
      <c r="J629" s="18">
        <f t="shared" si="5"/>
        <v>10000</v>
      </c>
      <c r="K629" s="18"/>
      <c r="L629" s="18"/>
      <c r="M629" s="19"/>
      <c r="N629" s="19"/>
      <c r="O629" s="19"/>
      <c r="P629" s="19"/>
      <c r="Q629" s="19"/>
      <c r="R629" s="19"/>
      <c r="S629" s="19">
        <v>3000</v>
      </c>
      <c r="T629" s="19">
        <v>4000</v>
      </c>
      <c r="U629" s="19">
        <v>3000</v>
      </c>
      <c r="V629" s="19"/>
      <c r="W629" s="20" t="s">
        <v>359</v>
      </c>
    </row>
    <row r="630" spans="1:23" s="1" customFormat="1" ht="90" hidden="1" x14ac:dyDescent="0.25">
      <c r="A630" s="14" t="s">
        <v>350</v>
      </c>
      <c r="B630" s="15">
        <v>1422730001</v>
      </c>
      <c r="C630" s="16" t="s">
        <v>26</v>
      </c>
      <c r="D630" s="16" t="s">
        <v>47</v>
      </c>
      <c r="E630" s="28" t="s">
        <v>387</v>
      </c>
      <c r="F630" s="28" t="s">
        <v>392</v>
      </c>
      <c r="G630" s="16" t="s">
        <v>48</v>
      </c>
      <c r="H630" s="17">
        <v>3360</v>
      </c>
      <c r="I630" s="15" t="s">
        <v>351</v>
      </c>
      <c r="J630" s="18">
        <f t="shared" si="5"/>
        <v>4850</v>
      </c>
      <c r="K630" s="18"/>
      <c r="L630" s="18"/>
      <c r="M630" s="19"/>
      <c r="N630" s="19"/>
      <c r="O630" s="19"/>
      <c r="P630" s="19"/>
      <c r="Q630" s="19"/>
      <c r="R630" s="19"/>
      <c r="S630" s="19"/>
      <c r="T630" s="19">
        <v>4850</v>
      </c>
      <c r="U630" s="19"/>
      <c r="V630" s="19"/>
      <c r="W630" s="20" t="s">
        <v>352</v>
      </c>
    </row>
    <row r="631" spans="1:23" s="1" customFormat="1" ht="90" hidden="1" x14ac:dyDescent="0.25">
      <c r="A631" s="14" t="s">
        <v>350</v>
      </c>
      <c r="B631" s="15">
        <v>1422730001</v>
      </c>
      <c r="C631" s="16" t="s">
        <v>26</v>
      </c>
      <c r="D631" s="16" t="s">
        <v>47</v>
      </c>
      <c r="E631" s="28" t="s">
        <v>387</v>
      </c>
      <c r="F631" s="28" t="s">
        <v>392</v>
      </c>
      <c r="G631" s="16" t="s">
        <v>48</v>
      </c>
      <c r="H631" s="17">
        <v>3290</v>
      </c>
      <c r="I631" s="15" t="s">
        <v>351</v>
      </c>
      <c r="J631" s="18">
        <f t="shared" si="5"/>
        <v>82450</v>
      </c>
      <c r="K631" s="18"/>
      <c r="L631" s="18"/>
      <c r="M631" s="19"/>
      <c r="N631" s="19"/>
      <c r="O631" s="19"/>
      <c r="P631" s="19"/>
      <c r="Q631" s="19"/>
      <c r="R631" s="19"/>
      <c r="S631" s="19">
        <v>82450</v>
      </c>
      <c r="T631" s="19"/>
      <c r="U631" s="19"/>
      <c r="V631" s="19"/>
      <c r="W631" s="20" t="s">
        <v>361</v>
      </c>
    </row>
    <row r="632" spans="1:23" s="1" customFormat="1" ht="90" hidden="1" x14ac:dyDescent="0.25">
      <c r="A632" s="14" t="s">
        <v>350</v>
      </c>
      <c r="B632" s="15">
        <v>1422730001</v>
      </c>
      <c r="C632" s="16" t="s">
        <v>26</v>
      </c>
      <c r="D632" s="16" t="s">
        <v>47</v>
      </c>
      <c r="E632" s="28" t="s">
        <v>387</v>
      </c>
      <c r="F632" s="28" t="s">
        <v>392</v>
      </c>
      <c r="G632" s="16" t="s">
        <v>48</v>
      </c>
      <c r="H632" s="17">
        <v>3750</v>
      </c>
      <c r="I632" s="15" t="s">
        <v>351</v>
      </c>
      <c r="J632" s="18">
        <f t="shared" si="5"/>
        <v>2910</v>
      </c>
      <c r="K632" s="18"/>
      <c r="L632" s="18"/>
      <c r="M632" s="19"/>
      <c r="N632" s="19"/>
      <c r="O632" s="19"/>
      <c r="P632" s="19"/>
      <c r="Q632" s="19"/>
      <c r="R632" s="19">
        <v>2910</v>
      </c>
      <c r="S632" s="19"/>
      <c r="T632" s="19"/>
      <c r="U632" s="19"/>
      <c r="V632" s="19"/>
      <c r="W632" s="20" t="s">
        <v>362</v>
      </c>
    </row>
    <row r="633" spans="1:23" s="1" customFormat="1" ht="90" hidden="1" x14ac:dyDescent="0.25">
      <c r="A633" s="14" t="s">
        <v>350</v>
      </c>
      <c r="B633" s="15">
        <v>1422730001</v>
      </c>
      <c r="C633" s="16" t="s">
        <v>26</v>
      </c>
      <c r="D633" s="16" t="s">
        <v>47</v>
      </c>
      <c r="E633" s="28" t="s">
        <v>387</v>
      </c>
      <c r="F633" s="28" t="s">
        <v>392</v>
      </c>
      <c r="G633" s="16" t="s">
        <v>48</v>
      </c>
      <c r="H633" s="17">
        <v>3720</v>
      </c>
      <c r="I633" s="15" t="s">
        <v>351</v>
      </c>
      <c r="J633" s="18">
        <f t="shared" si="5"/>
        <v>1455</v>
      </c>
      <c r="K633" s="18"/>
      <c r="L633" s="18"/>
      <c r="M633" s="19"/>
      <c r="N633" s="19"/>
      <c r="O633" s="19"/>
      <c r="P633" s="19"/>
      <c r="Q633" s="19"/>
      <c r="R633" s="19">
        <v>1455</v>
      </c>
      <c r="S633" s="19"/>
      <c r="T633" s="19"/>
      <c r="U633" s="19"/>
      <c r="V633" s="19"/>
      <c r="W633" s="20" t="s">
        <v>362</v>
      </c>
    </row>
    <row r="634" spans="1:23" s="1" customFormat="1" ht="120" hidden="1" x14ac:dyDescent="0.25">
      <c r="A634" s="14" t="s">
        <v>350</v>
      </c>
      <c r="B634" s="15">
        <v>1422730001</v>
      </c>
      <c r="C634" s="16" t="s">
        <v>31</v>
      </c>
      <c r="D634" s="16" t="s">
        <v>38</v>
      </c>
      <c r="E634" s="28" t="s">
        <v>387</v>
      </c>
      <c r="F634" s="28" t="s">
        <v>392</v>
      </c>
      <c r="G634" s="16" t="s">
        <v>39</v>
      </c>
      <c r="H634" s="17">
        <v>3360</v>
      </c>
      <c r="I634" s="15" t="s">
        <v>363</v>
      </c>
      <c r="J634" s="18">
        <f t="shared" si="5"/>
        <v>4365</v>
      </c>
      <c r="K634" s="18"/>
      <c r="L634" s="18"/>
      <c r="M634" s="19"/>
      <c r="N634" s="19"/>
      <c r="O634" s="19"/>
      <c r="P634" s="19"/>
      <c r="Q634" s="19"/>
      <c r="R634" s="19">
        <v>1455</v>
      </c>
      <c r="S634" s="19">
        <v>1455</v>
      </c>
      <c r="T634" s="19">
        <v>1455</v>
      </c>
      <c r="U634" s="19"/>
      <c r="V634" s="19"/>
      <c r="W634" s="20" t="s">
        <v>364</v>
      </c>
    </row>
    <row r="635" spans="1:23" s="1" customFormat="1" ht="120" hidden="1" x14ac:dyDescent="0.25">
      <c r="A635" s="14" t="s">
        <v>350</v>
      </c>
      <c r="B635" s="15">
        <v>1422730001</v>
      </c>
      <c r="C635" s="16" t="s">
        <v>31</v>
      </c>
      <c r="D635" s="16" t="s">
        <v>38</v>
      </c>
      <c r="E635" s="28" t="s">
        <v>387</v>
      </c>
      <c r="F635" s="28" t="s">
        <v>392</v>
      </c>
      <c r="G635" s="16" t="s">
        <v>39</v>
      </c>
      <c r="H635" s="17">
        <v>3750</v>
      </c>
      <c r="I635" s="15" t="s">
        <v>363</v>
      </c>
      <c r="J635" s="18">
        <f t="shared" si="5"/>
        <v>2910</v>
      </c>
      <c r="K635" s="18"/>
      <c r="L635" s="18"/>
      <c r="M635" s="19"/>
      <c r="N635" s="19"/>
      <c r="O635" s="19"/>
      <c r="P635" s="19"/>
      <c r="Q635" s="19"/>
      <c r="R635" s="19">
        <v>2910</v>
      </c>
      <c r="S635" s="19"/>
      <c r="T635" s="19"/>
      <c r="U635" s="19"/>
      <c r="V635" s="19"/>
      <c r="W635" s="20" t="s">
        <v>365</v>
      </c>
    </row>
    <row r="636" spans="1:23" s="1" customFormat="1" ht="120" hidden="1" x14ac:dyDescent="0.25">
      <c r="A636" s="14" t="s">
        <v>350</v>
      </c>
      <c r="B636" s="15">
        <v>1422730001</v>
      </c>
      <c r="C636" s="16" t="s">
        <v>31</v>
      </c>
      <c r="D636" s="16" t="s">
        <v>38</v>
      </c>
      <c r="E636" s="28" t="s">
        <v>387</v>
      </c>
      <c r="F636" s="28" t="s">
        <v>392</v>
      </c>
      <c r="G636" s="16" t="s">
        <v>39</v>
      </c>
      <c r="H636" s="17">
        <v>2210</v>
      </c>
      <c r="I636" s="15" t="s">
        <v>363</v>
      </c>
      <c r="J636" s="18">
        <f t="shared" si="5"/>
        <v>4000</v>
      </c>
      <c r="K636" s="18"/>
      <c r="L636" s="18"/>
      <c r="M636" s="19"/>
      <c r="N636" s="19"/>
      <c r="O636" s="19"/>
      <c r="P636" s="19"/>
      <c r="Q636" s="19"/>
      <c r="R636" s="19">
        <v>1000</v>
      </c>
      <c r="S636" s="19">
        <v>1000</v>
      </c>
      <c r="T636" s="19">
        <v>1000</v>
      </c>
      <c r="U636" s="19">
        <v>1000</v>
      </c>
      <c r="V636" s="19"/>
      <c r="W636" s="20" t="s">
        <v>366</v>
      </c>
    </row>
    <row r="637" spans="1:23" s="1" customFormat="1" ht="120" hidden="1" x14ac:dyDescent="0.25">
      <c r="A637" s="14" t="s">
        <v>350</v>
      </c>
      <c r="B637" s="15">
        <v>1422730001</v>
      </c>
      <c r="C637" s="16" t="s">
        <v>26</v>
      </c>
      <c r="D637" s="16" t="s">
        <v>49</v>
      </c>
      <c r="E637" s="28" t="s">
        <v>387</v>
      </c>
      <c r="F637" s="28" t="s">
        <v>392</v>
      </c>
      <c r="G637" s="16" t="s">
        <v>50</v>
      </c>
      <c r="H637" s="17">
        <v>3750</v>
      </c>
      <c r="I637" s="15" t="s">
        <v>50</v>
      </c>
      <c r="J637" s="18">
        <f t="shared" si="5"/>
        <v>9700</v>
      </c>
      <c r="K637" s="18"/>
      <c r="L637" s="18"/>
      <c r="M637" s="19"/>
      <c r="N637" s="19"/>
      <c r="O637" s="19"/>
      <c r="P637" s="19"/>
      <c r="Q637" s="19"/>
      <c r="R637" s="19"/>
      <c r="S637" s="19">
        <v>4850</v>
      </c>
      <c r="T637" s="19"/>
      <c r="U637" s="19">
        <v>4850</v>
      </c>
      <c r="V637" s="19"/>
      <c r="W637" s="20" t="s">
        <v>367</v>
      </c>
    </row>
    <row r="638" spans="1:23" s="1" customFormat="1" ht="120" hidden="1" x14ac:dyDescent="0.25">
      <c r="A638" s="14" t="s">
        <v>350</v>
      </c>
      <c r="B638" s="15">
        <v>1422730001</v>
      </c>
      <c r="C638" s="16" t="s">
        <v>26</v>
      </c>
      <c r="D638" s="16" t="s">
        <v>49</v>
      </c>
      <c r="E638" s="28" t="s">
        <v>387</v>
      </c>
      <c r="F638" s="28" t="s">
        <v>392</v>
      </c>
      <c r="G638" s="16" t="s">
        <v>50</v>
      </c>
      <c r="H638" s="17">
        <v>3720</v>
      </c>
      <c r="I638" s="15" t="s">
        <v>50</v>
      </c>
      <c r="J638" s="18">
        <f t="shared" si="5"/>
        <v>2450</v>
      </c>
      <c r="K638" s="18"/>
      <c r="L638" s="18"/>
      <c r="M638" s="19"/>
      <c r="N638" s="19"/>
      <c r="O638" s="19"/>
      <c r="P638" s="19"/>
      <c r="Q638" s="19"/>
      <c r="R638" s="19"/>
      <c r="S638" s="19">
        <v>1200</v>
      </c>
      <c r="T638" s="19"/>
      <c r="U638" s="19">
        <v>1250</v>
      </c>
      <c r="V638" s="19"/>
      <c r="W638" s="20" t="s">
        <v>368</v>
      </c>
    </row>
    <row r="639" spans="1:23" s="1" customFormat="1" ht="120" hidden="1" x14ac:dyDescent="0.25">
      <c r="A639" s="14" t="s">
        <v>350</v>
      </c>
      <c r="B639" s="15">
        <v>1422730001</v>
      </c>
      <c r="C639" s="16" t="s">
        <v>26</v>
      </c>
      <c r="D639" s="16" t="s">
        <v>49</v>
      </c>
      <c r="E639" s="28" t="s">
        <v>387</v>
      </c>
      <c r="F639" s="28" t="s">
        <v>392</v>
      </c>
      <c r="G639" s="16" t="s">
        <v>50</v>
      </c>
      <c r="H639" s="17">
        <v>3230</v>
      </c>
      <c r="I639" s="15" t="s">
        <v>50</v>
      </c>
      <c r="J639" s="18">
        <f t="shared" si="5"/>
        <v>4850</v>
      </c>
      <c r="K639" s="18"/>
      <c r="L639" s="18"/>
      <c r="M639" s="19"/>
      <c r="N639" s="19"/>
      <c r="O639" s="19"/>
      <c r="P639" s="19"/>
      <c r="Q639" s="19"/>
      <c r="R639" s="19">
        <v>4850</v>
      </c>
      <c r="S639" s="19"/>
      <c r="T639" s="19"/>
      <c r="U639" s="19"/>
      <c r="V639" s="19"/>
      <c r="W639" s="20" t="s">
        <v>375</v>
      </c>
    </row>
    <row r="640" spans="1:23" s="1" customFormat="1" ht="120" hidden="1" x14ac:dyDescent="0.25">
      <c r="A640" s="14" t="s">
        <v>350</v>
      </c>
      <c r="B640" s="15">
        <v>1422730001</v>
      </c>
      <c r="C640" s="16" t="s">
        <v>26</v>
      </c>
      <c r="D640" s="16" t="s">
        <v>49</v>
      </c>
      <c r="E640" s="28" t="s">
        <v>387</v>
      </c>
      <c r="F640" s="28" t="s">
        <v>392</v>
      </c>
      <c r="G640" s="16" t="s">
        <v>50</v>
      </c>
      <c r="H640" s="17">
        <v>2210</v>
      </c>
      <c r="I640" s="15" t="s">
        <v>50</v>
      </c>
      <c r="J640" s="18">
        <f t="shared" si="5"/>
        <v>4365</v>
      </c>
      <c r="K640" s="18"/>
      <c r="L640" s="18"/>
      <c r="M640" s="19"/>
      <c r="N640" s="19"/>
      <c r="O640" s="19"/>
      <c r="P640" s="19"/>
      <c r="Q640" s="19"/>
      <c r="R640" s="19">
        <v>1455</v>
      </c>
      <c r="S640" s="19">
        <v>1455</v>
      </c>
      <c r="T640" s="19"/>
      <c r="U640" s="19">
        <v>1455</v>
      </c>
      <c r="V640" s="19"/>
      <c r="W640" s="20" t="s">
        <v>369</v>
      </c>
    </row>
    <row r="641" spans="1:23" s="1" customFormat="1" ht="105" hidden="1" x14ac:dyDescent="0.25">
      <c r="A641" s="14" t="s">
        <v>350</v>
      </c>
      <c r="B641" s="15">
        <v>1422730001</v>
      </c>
      <c r="C641" s="16" t="s">
        <v>26</v>
      </c>
      <c r="D641" s="16" t="s">
        <v>47</v>
      </c>
      <c r="E641" s="28" t="s">
        <v>387</v>
      </c>
      <c r="F641" s="28" t="s">
        <v>392</v>
      </c>
      <c r="G641" s="16" t="s">
        <v>48</v>
      </c>
      <c r="H641" s="17">
        <v>2210</v>
      </c>
      <c r="I641" s="15" t="s">
        <v>48</v>
      </c>
      <c r="J641" s="18">
        <f t="shared" si="5"/>
        <v>582</v>
      </c>
      <c r="K641" s="18"/>
      <c r="L641" s="18"/>
      <c r="M641" s="19"/>
      <c r="N641" s="19"/>
      <c r="O641" s="19"/>
      <c r="P641" s="19"/>
      <c r="Q641" s="19"/>
      <c r="R641" s="19">
        <v>291</v>
      </c>
      <c r="S641" s="19">
        <v>291</v>
      </c>
      <c r="T641" s="19"/>
      <c r="U641" s="19"/>
      <c r="V641" s="19"/>
      <c r="W641" s="20" t="s">
        <v>370</v>
      </c>
    </row>
    <row r="642" spans="1:23" s="1" customFormat="1" ht="105" hidden="1" x14ac:dyDescent="0.25">
      <c r="A642" s="14" t="s">
        <v>350</v>
      </c>
      <c r="B642" s="15">
        <v>1422730001</v>
      </c>
      <c r="C642" s="16" t="s">
        <v>26</v>
      </c>
      <c r="D642" s="16" t="s">
        <v>47</v>
      </c>
      <c r="E642" s="28" t="s">
        <v>387</v>
      </c>
      <c r="F642" s="28" t="s">
        <v>392</v>
      </c>
      <c r="G642" s="16" t="s">
        <v>48</v>
      </c>
      <c r="H642" s="17">
        <v>3720</v>
      </c>
      <c r="I642" s="15" t="s">
        <v>48</v>
      </c>
      <c r="J642" s="18">
        <f t="shared" si="5"/>
        <v>4050</v>
      </c>
      <c r="K642" s="18"/>
      <c r="L642" s="18"/>
      <c r="M642" s="19"/>
      <c r="N642" s="19"/>
      <c r="O642" s="19"/>
      <c r="P642" s="19"/>
      <c r="Q642" s="19">
        <v>1350</v>
      </c>
      <c r="R642" s="19"/>
      <c r="S642" s="19">
        <v>1350</v>
      </c>
      <c r="T642" s="19"/>
      <c r="U642" s="19">
        <v>1350</v>
      </c>
      <c r="V642" s="19"/>
      <c r="W642" s="20" t="s">
        <v>372</v>
      </c>
    </row>
    <row r="643" spans="1:23" s="1" customFormat="1" ht="105" hidden="1" x14ac:dyDescent="0.25">
      <c r="A643" s="14" t="s">
        <v>350</v>
      </c>
      <c r="B643" s="15">
        <v>1422730001</v>
      </c>
      <c r="C643" s="16" t="s">
        <v>26</v>
      </c>
      <c r="D643" s="16" t="s">
        <v>47</v>
      </c>
      <c r="E643" s="28" t="s">
        <v>387</v>
      </c>
      <c r="F643" s="28" t="s">
        <v>392</v>
      </c>
      <c r="G643" s="16" t="s">
        <v>48</v>
      </c>
      <c r="H643" s="17">
        <v>3750</v>
      </c>
      <c r="I643" s="15" t="s">
        <v>48</v>
      </c>
      <c r="J643" s="18">
        <f t="shared" si="5"/>
        <v>2910</v>
      </c>
      <c r="K643" s="18"/>
      <c r="L643" s="18"/>
      <c r="M643" s="19"/>
      <c r="N643" s="19"/>
      <c r="O643" s="19"/>
      <c r="P643" s="19"/>
      <c r="Q643" s="19">
        <v>970</v>
      </c>
      <c r="R643" s="19"/>
      <c r="S643" s="19">
        <v>970</v>
      </c>
      <c r="T643" s="19"/>
      <c r="U643" s="19">
        <v>970</v>
      </c>
      <c r="V643" s="19"/>
      <c r="W643" s="20" t="s">
        <v>373</v>
      </c>
    </row>
    <row r="644" spans="1:23" s="1" customFormat="1" ht="30" hidden="1" x14ac:dyDescent="0.25">
      <c r="A644" s="14" t="s">
        <v>398</v>
      </c>
      <c r="B644" s="15">
        <v>2522221040</v>
      </c>
      <c r="C644" s="16" t="s">
        <v>31</v>
      </c>
      <c r="D644" s="16" t="s">
        <v>40</v>
      </c>
      <c r="E644" s="28" t="s">
        <v>386</v>
      </c>
      <c r="F644" s="28" t="s">
        <v>395</v>
      </c>
      <c r="G644" s="16" t="s">
        <v>41</v>
      </c>
      <c r="H644" s="17">
        <v>3830</v>
      </c>
      <c r="I644" s="15" t="s">
        <v>88</v>
      </c>
      <c r="J644" s="18">
        <f t="shared" si="5"/>
        <v>15000</v>
      </c>
      <c r="K644" s="18"/>
      <c r="L644" s="18"/>
      <c r="M644" s="19"/>
      <c r="N644" s="19">
        <v>15000</v>
      </c>
      <c r="O644" s="19"/>
      <c r="P644" s="19"/>
      <c r="Q644" s="19"/>
      <c r="R644" s="19"/>
      <c r="S644" s="19"/>
      <c r="T644" s="19"/>
      <c r="U644" s="19"/>
      <c r="V644" s="19"/>
      <c r="W644" s="20" t="s">
        <v>376</v>
      </c>
    </row>
    <row r="645" spans="1:23" s="1" customFormat="1" ht="60" hidden="1" x14ac:dyDescent="0.25">
      <c r="A645" s="14" t="s">
        <v>398</v>
      </c>
      <c r="B645" s="15">
        <v>2522221040</v>
      </c>
      <c r="C645" s="16" t="s">
        <v>31</v>
      </c>
      <c r="D645" s="16" t="s">
        <v>32</v>
      </c>
      <c r="E645" s="28" t="s">
        <v>386</v>
      </c>
      <c r="F645" s="28" t="s">
        <v>395</v>
      </c>
      <c r="G645" s="16" t="s">
        <v>33</v>
      </c>
      <c r="H645" s="17">
        <v>2540</v>
      </c>
      <c r="I645" s="15" t="s">
        <v>151</v>
      </c>
      <c r="J645" s="18">
        <f t="shared" si="5"/>
        <v>20000</v>
      </c>
      <c r="K645" s="18"/>
      <c r="L645" s="18"/>
      <c r="M645" s="19">
        <v>10000</v>
      </c>
      <c r="N645" s="19"/>
      <c r="O645" s="19"/>
      <c r="P645" s="19">
        <v>10000</v>
      </c>
      <c r="Q645" s="19"/>
      <c r="R645" s="19"/>
      <c r="S645" s="19"/>
      <c r="T645" s="19"/>
      <c r="U645" s="19"/>
      <c r="V645" s="19"/>
      <c r="W645" s="20" t="s">
        <v>377</v>
      </c>
    </row>
    <row r="646" spans="1:23" s="1" customFormat="1" ht="30" hidden="1" x14ac:dyDescent="0.25">
      <c r="A646" s="14" t="s">
        <v>398</v>
      </c>
      <c r="B646" s="15">
        <v>1422730001</v>
      </c>
      <c r="C646" s="16" t="s">
        <v>31</v>
      </c>
      <c r="D646" s="16" t="s">
        <v>40</v>
      </c>
      <c r="E646" s="28" t="s">
        <v>386</v>
      </c>
      <c r="F646" s="28" t="s">
        <v>395</v>
      </c>
      <c r="G646" s="16" t="s">
        <v>41</v>
      </c>
      <c r="H646" s="17">
        <v>3830</v>
      </c>
      <c r="I646" s="15" t="s">
        <v>88</v>
      </c>
      <c r="J646" s="18">
        <f t="shared" si="5"/>
        <v>20000</v>
      </c>
      <c r="K646" s="18"/>
      <c r="L646" s="18"/>
      <c r="M646" s="19"/>
      <c r="N646" s="19"/>
      <c r="O646" s="19"/>
      <c r="P646" s="19"/>
      <c r="Q646" s="19"/>
      <c r="R646" s="19">
        <v>10000</v>
      </c>
      <c r="S646" s="19"/>
      <c r="T646" s="19"/>
      <c r="U646" s="19">
        <v>10000</v>
      </c>
      <c r="V646" s="19"/>
      <c r="W646" s="20" t="s">
        <v>376</v>
      </c>
    </row>
    <row r="647" spans="1:23" s="1" customFormat="1" ht="60" hidden="1" x14ac:dyDescent="0.25">
      <c r="A647" s="14" t="s">
        <v>398</v>
      </c>
      <c r="B647" s="15">
        <v>1422730001</v>
      </c>
      <c r="C647" s="16" t="s">
        <v>31</v>
      </c>
      <c r="D647" s="16" t="s">
        <v>32</v>
      </c>
      <c r="E647" s="28" t="s">
        <v>386</v>
      </c>
      <c r="F647" s="28" t="s">
        <v>395</v>
      </c>
      <c r="G647" s="16" t="s">
        <v>33</v>
      </c>
      <c r="H647" s="17">
        <v>2540</v>
      </c>
      <c r="I647" s="15" t="s">
        <v>151</v>
      </c>
      <c r="J647" s="18">
        <f t="shared" si="5"/>
        <v>5000</v>
      </c>
      <c r="K647" s="18"/>
      <c r="L647" s="18"/>
      <c r="M647" s="19"/>
      <c r="N647" s="19"/>
      <c r="O647" s="19"/>
      <c r="P647" s="19"/>
      <c r="Q647" s="19"/>
      <c r="R647" s="19"/>
      <c r="S647" s="19"/>
      <c r="T647" s="19">
        <v>5000</v>
      </c>
      <c r="U647" s="19"/>
      <c r="V647" s="19"/>
      <c r="W647" s="20" t="s">
        <v>377</v>
      </c>
    </row>
    <row r="648" spans="1:23" s="1" customFormat="1" hidden="1" x14ac:dyDescent="0.25">
      <c r="A648" s="21"/>
      <c r="B648" s="21"/>
      <c r="C648" s="22"/>
      <c r="D648" s="22"/>
      <c r="E648" s="22"/>
      <c r="F648" s="22"/>
      <c r="G648" s="22"/>
      <c r="H648" s="23"/>
      <c r="I648" s="21"/>
      <c r="J648" s="24">
        <f t="shared" ref="J648:V648" si="6">SUM(J302:J647)</f>
        <v>15716450.289999999</v>
      </c>
      <c r="K648" s="24">
        <f t="shared" si="6"/>
        <v>786337.79000000015</v>
      </c>
      <c r="L648" s="24">
        <f t="shared" si="6"/>
        <v>1488956.6999999997</v>
      </c>
      <c r="M648" s="24">
        <f t="shared" si="6"/>
        <v>2381588.7800000003</v>
      </c>
      <c r="N648" s="24">
        <f t="shared" si="6"/>
        <v>1815157.7799999998</v>
      </c>
      <c r="O648" s="24">
        <f t="shared" si="6"/>
        <v>1256824.7799999998</v>
      </c>
      <c r="P648" s="24">
        <f t="shared" si="6"/>
        <v>1459534.7799999998</v>
      </c>
      <c r="Q648" s="24">
        <f t="shared" si="6"/>
        <v>1264419.3499999996</v>
      </c>
      <c r="R648" s="24">
        <f t="shared" si="6"/>
        <v>1200622.2099999997</v>
      </c>
      <c r="S648" s="24">
        <f t="shared" si="6"/>
        <v>1293245.19</v>
      </c>
      <c r="T648" s="24">
        <f t="shared" si="6"/>
        <v>1162944.3700000001</v>
      </c>
      <c r="U648" s="24">
        <f t="shared" si="6"/>
        <v>885041.78</v>
      </c>
      <c r="V648" s="24">
        <f t="shared" si="6"/>
        <v>721776.78000000014</v>
      </c>
      <c r="W648" s="24"/>
    </row>
    <row r="649" spans="1:23" s="1" customFormat="1" x14ac:dyDescent="0.25">
      <c r="A649" s="21"/>
      <c r="B649" s="21"/>
      <c r="C649" s="22"/>
      <c r="D649" s="22"/>
      <c r="E649" s="28"/>
      <c r="F649" s="28"/>
      <c r="G649" s="22"/>
      <c r="H649" s="23"/>
      <c r="I649" s="21"/>
      <c r="J649" s="25"/>
      <c r="K649" s="25"/>
      <c r="L649" s="25"/>
      <c r="M649"/>
      <c r="N649"/>
      <c r="O649"/>
      <c r="P649"/>
      <c r="Q649"/>
      <c r="R649"/>
      <c r="S649"/>
      <c r="T649"/>
      <c r="U649"/>
      <c r="V649"/>
      <c r="W649" s="6"/>
    </row>
    <row r="650" spans="1:23" x14ac:dyDescent="0.25">
      <c r="H650" s="9"/>
      <c r="J650" s="9">
        <f>SUBTOTAL(9,J6:J649)</f>
        <v>131500</v>
      </c>
    </row>
    <row r="651" spans="1:23" x14ac:dyDescent="0.25">
      <c r="B651" t="s">
        <v>413</v>
      </c>
      <c r="I651" s="9">
        <f>+L117+L119-'[3]Anteproyecto 2022 Reestr DEFINI'!$H$39</f>
        <v>-45804.979999999996</v>
      </c>
      <c r="J651" s="8"/>
    </row>
    <row r="652" spans="1:23" x14ac:dyDescent="0.25">
      <c r="B652" t="s">
        <v>414</v>
      </c>
      <c r="J652" s="26">
        <v>19272662.850000001</v>
      </c>
    </row>
    <row r="653" spans="1:23" x14ac:dyDescent="0.25">
      <c r="B653" t="s">
        <v>415</v>
      </c>
      <c r="J653" s="27">
        <f>+J651-J652</f>
        <v>-19272662.850000001</v>
      </c>
    </row>
    <row r="654" spans="1:23" x14ac:dyDescent="0.25">
      <c r="B654" t="s">
        <v>416</v>
      </c>
    </row>
    <row r="655" spans="1:23" x14ac:dyDescent="0.25">
      <c r="B655" t="s">
        <v>417</v>
      </c>
      <c r="L655" s="8">
        <v>253068.69999999925</v>
      </c>
      <c r="M655" t="s">
        <v>378</v>
      </c>
    </row>
    <row r="656" spans="1:23" x14ac:dyDescent="0.25">
      <c r="B656" t="s">
        <v>418</v>
      </c>
      <c r="L656" s="8">
        <v>2265650.409999989</v>
      </c>
      <c r="M656" t="s">
        <v>379</v>
      </c>
    </row>
    <row r="657" spans="2:13" x14ac:dyDescent="0.25">
      <c r="B657" t="s">
        <v>419</v>
      </c>
      <c r="L657" s="8">
        <f>+L655+L656</f>
        <v>2518719.1099999882</v>
      </c>
      <c r="M657" t="s">
        <v>380</v>
      </c>
    </row>
    <row r="658" spans="2:13" x14ac:dyDescent="0.25">
      <c r="B658" t="s">
        <v>420</v>
      </c>
      <c r="L658" s="8">
        <v>2487273.7129476005</v>
      </c>
      <c r="M658" t="s">
        <v>381</v>
      </c>
    </row>
    <row r="659" spans="2:13" x14ac:dyDescent="0.25">
      <c r="L659" s="9">
        <f>+L657-L658</f>
        <v>31445.397052387707</v>
      </c>
      <c r="M659" t="s">
        <v>382</v>
      </c>
    </row>
  </sheetData>
  <autoFilter ref="A6:W648">
    <filterColumn colId="7">
      <filters>
        <filter val="3450"/>
      </filters>
    </filterColumn>
  </autoFilter>
  <mergeCells count="1">
    <mergeCell ref="A2:M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3"/>
  <sheetViews>
    <sheetView tabSelected="1" zoomScale="85" zoomScaleNormal="85" workbookViewId="0">
      <pane ySplit="3" topLeftCell="A4" activePane="bottomLeft" state="frozen"/>
      <selection activeCell="O6" sqref="O6"/>
      <selection pane="bottomLeft" activeCell="F11" sqref="F11"/>
    </sheetView>
  </sheetViews>
  <sheetFormatPr baseColWidth="10" defaultRowHeight="15" x14ac:dyDescent="0.25"/>
  <cols>
    <col min="1" max="1" width="21" customWidth="1"/>
    <col min="2" max="2" width="17.7109375" customWidth="1"/>
    <col min="4" max="4" width="11.42578125" customWidth="1"/>
    <col min="5" max="5" width="16.28515625" customWidth="1"/>
    <col min="6" max="6" width="12.42578125" style="83" customWidth="1"/>
    <col min="7" max="7" width="32.5703125" customWidth="1"/>
    <col min="8" max="8" width="43.28515625" customWidth="1"/>
    <col min="9" max="9" width="21.28515625" customWidth="1"/>
    <col min="10" max="10" width="17.7109375" customWidth="1"/>
    <col min="11" max="11" width="22.42578125" bestFit="1" customWidth="1"/>
    <col min="12" max="13" width="22.42578125" customWidth="1"/>
    <col min="14" max="14" width="22.85546875" customWidth="1"/>
    <col min="15" max="15" width="34.42578125" customWidth="1"/>
    <col min="16" max="16" width="31.140625" bestFit="1" customWidth="1"/>
    <col min="17" max="23" width="19.5703125" bestFit="1" customWidth="1"/>
    <col min="24" max="24" width="60.42578125" style="54" customWidth="1"/>
    <col min="25" max="25" width="19.5703125" bestFit="1" customWidth="1"/>
    <col min="26" max="26" width="66.7109375" customWidth="1"/>
  </cols>
  <sheetData>
    <row r="1" spans="1:50" s="1" customFormat="1" ht="53.25" customHeight="1" x14ac:dyDescent="0.25">
      <c r="A1" s="84" t="s">
        <v>421</v>
      </c>
      <c r="B1" s="84"/>
      <c r="C1" s="84"/>
      <c r="D1" s="84"/>
      <c r="E1" s="84"/>
      <c r="F1" s="84"/>
      <c r="G1" s="84"/>
      <c r="H1" s="84"/>
      <c r="I1" s="84"/>
      <c r="J1" s="84"/>
      <c r="K1" s="84"/>
      <c r="L1" s="84"/>
      <c r="M1" s="84"/>
      <c r="N1" s="84"/>
      <c r="O1" s="84"/>
      <c r="P1" s="84"/>
      <c r="X1" s="53"/>
      <c r="Y1"/>
      <c r="Z1"/>
      <c r="AA1"/>
      <c r="AB1"/>
      <c r="AC1"/>
      <c r="AD1"/>
      <c r="AE1"/>
      <c r="AF1"/>
      <c r="AG1"/>
      <c r="AH1"/>
      <c r="AI1"/>
      <c r="AJ1"/>
      <c r="AK1"/>
      <c r="AL1"/>
      <c r="AM1"/>
      <c r="AN1"/>
      <c r="AO1"/>
      <c r="AP1"/>
      <c r="AQ1"/>
      <c r="AR1"/>
      <c r="AS1"/>
      <c r="AT1"/>
      <c r="AU1"/>
      <c r="AV1"/>
      <c r="AW1"/>
      <c r="AX1"/>
    </row>
    <row r="2" spans="1:50" s="7" customFormat="1" ht="16.5" thickBot="1" x14ac:dyDescent="0.3">
      <c r="A2"/>
      <c r="B2"/>
      <c r="C2"/>
      <c r="D2"/>
      <c r="E2" s="85" t="s">
        <v>499</v>
      </c>
      <c r="F2" s="85"/>
      <c r="G2" s="78"/>
      <c r="H2"/>
      <c r="I2"/>
      <c r="J2"/>
      <c r="K2" s="5"/>
      <c r="L2" s="5"/>
      <c r="M2" s="5"/>
      <c r="N2"/>
      <c r="O2"/>
      <c r="P2"/>
      <c r="Q2"/>
      <c r="R2"/>
      <c r="S2"/>
      <c r="T2"/>
      <c r="U2"/>
      <c r="V2"/>
      <c r="W2"/>
      <c r="X2" s="54"/>
      <c r="Y2"/>
      <c r="Z2"/>
      <c r="AA2"/>
      <c r="AB2"/>
      <c r="AC2"/>
      <c r="AD2"/>
      <c r="AE2"/>
      <c r="AF2"/>
      <c r="AG2"/>
      <c r="AH2"/>
      <c r="AI2"/>
      <c r="AJ2"/>
      <c r="AK2"/>
      <c r="AL2"/>
      <c r="AM2"/>
      <c r="AN2"/>
      <c r="AO2"/>
      <c r="AP2"/>
      <c r="AQ2"/>
      <c r="AR2"/>
      <c r="AS2"/>
      <c r="AT2"/>
      <c r="AU2"/>
      <c r="AV2"/>
      <c r="AW2"/>
      <c r="AX2"/>
    </row>
    <row r="3" spans="1:50" s="7" customFormat="1" ht="63" x14ac:dyDescent="0.25">
      <c r="A3" s="10" t="s">
        <v>1</v>
      </c>
      <c r="B3" s="10" t="s">
        <v>457</v>
      </c>
      <c r="C3" s="10" t="s">
        <v>5</v>
      </c>
      <c r="D3" s="10" t="s">
        <v>6</v>
      </c>
      <c r="E3" s="10" t="s">
        <v>384</v>
      </c>
      <c r="F3" s="80" t="s">
        <v>385</v>
      </c>
      <c r="G3" s="10" t="s">
        <v>539</v>
      </c>
      <c r="H3" s="10" t="s">
        <v>7</v>
      </c>
      <c r="I3" s="10" t="s">
        <v>8</v>
      </c>
      <c r="J3" s="10" t="s">
        <v>9</v>
      </c>
      <c r="K3" s="10" t="s">
        <v>2</v>
      </c>
      <c r="L3" s="11" t="s">
        <v>10</v>
      </c>
      <c r="M3" s="12" t="s">
        <v>11</v>
      </c>
      <c r="N3" s="12" t="s">
        <v>12</v>
      </c>
      <c r="O3" s="12" t="s">
        <v>13</v>
      </c>
      <c r="P3" s="12" t="s">
        <v>14</v>
      </c>
      <c r="Q3" s="12" t="s">
        <v>15</v>
      </c>
      <c r="R3" s="12" t="s">
        <v>16</v>
      </c>
      <c r="S3" s="12" t="s">
        <v>17</v>
      </c>
      <c r="T3" s="12" t="s">
        <v>18</v>
      </c>
      <c r="U3" s="12" t="s">
        <v>19</v>
      </c>
      <c r="V3" s="12" t="s">
        <v>20</v>
      </c>
      <c r="W3" s="12" t="s">
        <v>21</v>
      </c>
      <c r="X3" s="55" t="s">
        <v>22</v>
      </c>
      <c r="Y3"/>
      <c r="Z3"/>
      <c r="AA3"/>
      <c r="AB3"/>
      <c r="AC3"/>
      <c r="AD3"/>
      <c r="AE3"/>
      <c r="AF3"/>
      <c r="AG3"/>
      <c r="AH3"/>
      <c r="AI3"/>
      <c r="AJ3"/>
      <c r="AK3"/>
      <c r="AL3"/>
      <c r="AM3"/>
      <c r="AN3"/>
      <c r="AO3"/>
      <c r="AP3"/>
      <c r="AQ3"/>
      <c r="AR3"/>
      <c r="AS3"/>
      <c r="AT3"/>
      <c r="AU3"/>
      <c r="AV3"/>
      <c r="AW3"/>
      <c r="AX3"/>
    </row>
    <row r="4" spans="1:50" s="7" customFormat="1" ht="45" x14ac:dyDescent="0.25">
      <c r="A4" s="14" t="s">
        <v>240</v>
      </c>
      <c r="B4" s="15">
        <v>1522010000</v>
      </c>
      <c r="C4" s="16" t="s">
        <v>23</v>
      </c>
      <c r="D4" s="16" t="s">
        <v>24</v>
      </c>
      <c r="E4" s="31" t="s">
        <v>388</v>
      </c>
      <c r="F4" s="79" t="s">
        <v>388</v>
      </c>
      <c r="G4" s="31" t="s">
        <v>500</v>
      </c>
      <c r="H4" s="16" t="str">
        <f>VLOOKUP(D4,'[2]DATOS PRESUP'!$A$15:$C$33,3)</f>
        <v>Administración de los recursos humanos, materiales, financieros y de servicios de la Universidad Politécnica del Bicentenario</v>
      </c>
      <c r="I4" s="17">
        <v>1130</v>
      </c>
      <c r="J4" s="15" t="str">
        <f>VLOOKUP(I4,[2]partidas!$A$1:$B$274,2)</f>
        <v>Sueldos base al personal permanente</v>
      </c>
      <c r="K4" s="18">
        <f t="shared" ref="K4:K67" si="0">SUM(L4:W4)</f>
        <v>366241.68000000011</v>
      </c>
      <c r="L4" s="18">
        <v>30520.14</v>
      </c>
      <c r="M4" s="18">
        <v>30520.14</v>
      </c>
      <c r="N4" s="57">
        <v>30520.14</v>
      </c>
      <c r="O4" s="57">
        <v>30520.14</v>
      </c>
      <c r="P4" s="57">
        <v>30520.14</v>
      </c>
      <c r="Q4" s="57">
        <v>30520.14</v>
      </c>
      <c r="R4" s="57">
        <v>30520.14</v>
      </c>
      <c r="S4" s="57">
        <v>30520.14</v>
      </c>
      <c r="T4" s="57">
        <v>30520.14</v>
      </c>
      <c r="U4" s="57">
        <v>30520.14</v>
      </c>
      <c r="V4" s="57">
        <v>30520.14</v>
      </c>
      <c r="W4" s="57">
        <v>30520.14</v>
      </c>
      <c r="X4" s="58" t="s">
        <v>399</v>
      </c>
      <c r="Y4"/>
      <c r="Z4"/>
      <c r="AA4"/>
      <c r="AB4"/>
      <c r="AC4"/>
      <c r="AD4"/>
      <c r="AE4"/>
      <c r="AF4"/>
      <c r="AG4"/>
      <c r="AH4"/>
      <c r="AI4"/>
      <c r="AJ4"/>
      <c r="AK4"/>
      <c r="AL4"/>
      <c r="AM4"/>
      <c r="AN4"/>
      <c r="AO4"/>
      <c r="AP4"/>
      <c r="AQ4"/>
      <c r="AR4"/>
      <c r="AS4"/>
      <c r="AT4"/>
      <c r="AU4"/>
      <c r="AV4"/>
      <c r="AW4"/>
      <c r="AX4"/>
    </row>
    <row r="5" spans="1:50" s="7" customFormat="1" ht="45" x14ac:dyDescent="0.25">
      <c r="A5" s="14" t="s">
        <v>250</v>
      </c>
      <c r="B5" s="15">
        <v>1522010000</v>
      </c>
      <c r="C5" s="16" t="s">
        <v>23</v>
      </c>
      <c r="D5" s="16" t="s">
        <v>24</v>
      </c>
      <c r="E5" s="31" t="s">
        <v>388</v>
      </c>
      <c r="F5" s="79" t="s">
        <v>392</v>
      </c>
      <c r="G5" s="31" t="s">
        <v>501</v>
      </c>
      <c r="H5" s="16" t="str">
        <f>VLOOKUP(D5,'[2]DATOS PRESUP'!$A$15:$C$33,3)</f>
        <v>Administración de los recursos humanos, materiales, financieros y de servicios de la Universidad Politécnica del Bicentenario</v>
      </c>
      <c r="I5" s="17">
        <v>1130</v>
      </c>
      <c r="J5" s="15" t="str">
        <f>VLOOKUP(I5,[2]partidas!$A$1:$B$274,2)</f>
        <v>Sueldos base al personal permanente</v>
      </c>
      <c r="K5" s="18">
        <f t="shared" si="0"/>
        <v>702609.60000000009</v>
      </c>
      <c r="L5" s="18">
        <v>58550.8</v>
      </c>
      <c r="M5" s="18">
        <v>58550.8</v>
      </c>
      <c r="N5" s="57">
        <v>58550.8</v>
      </c>
      <c r="O5" s="57">
        <v>58550.8</v>
      </c>
      <c r="P5" s="57">
        <v>58550.8</v>
      </c>
      <c r="Q5" s="57">
        <v>58550.8</v>
      </c>
      <c r="R5" s="57">
        <v>58550.8</v>
      </c>
      <c r="S5" s="57">
        <v>58550.8</v>
      </c>
      <c r="T5" s="57">
        <v>58550.8</v>
      </c>
      <c r="U5" s="57">
        <v>58550.8</v>
      </c>
      <c r="V5" s="57">
        <v>58550.8</v>
      </c>
      <c r="W5" s="57">
        <v>58550.8</v>
      </c>
      <c r="X5" s="58" t="s">
        <v>399</v>
      </c>
      <c r="Y5"/>
      <c r="Z5"/>
      <c r="AA5"/>
      <c r="AB5"/>
      <c r="AC5"/>
      <c r="AD5"/>
      <c r="AE5"/>
      <c r="AF5"/>
      <c r="AG5"/>
      <c r="AH5"/>
      <c r="AI5"/>
      <c r="AJ5"/>
      <c r="AK5"/>
      <c r="AL5"/>
      <c r="AM5"/>
      <c r="AN5"/>
      <c r="AO5"/>
      <c r="AP5"/>
      <c r="AQ5"/>
      <c r="AR5"/>
      <c r="AS5"/>
      <c r="AT5"/>
      <c r="AU5"/>
      <c r="AV5"/>
      <c r="AW5"/>
      <c r="AX5"/>
    </row>
    <row r="6" spans="1:50" s="7" customFormat="1" ht="45" x14ac:dyDescent="0.25">
      <c r="A6" s="14" t="s">
        <v>339</v>
      </c>
      <c r="B6" s="15">
        <v>1522010000</v>
      </c>
      <c r="C6" s="16" t="s">
        <v>23</v>
      </c>
      <c r="D6" s="16" t="s">
        <v>24</v>
      </c>
      <c r="E6" s="31" t="s">
        <v>388</v>
      </c>
      <c r="F6" s="79" t="s">
        <v>402</v>
      </c>
      <c r="G6" s="31" t="s">
        <v>523</v>
      </c>
      <c r="H6" s="16" t="str">
        <f>VLOOKUP(D6,'[2]DATOS PRESUP'!$A$15:$C$33,3)</f>
        <v>Administración de los recursos humanos, materiales, financieros y de servicios de la Universidad Politécnica del Bicentenario</v>
      </c>
      <c r="I6" s="17">
        <v>1130</v>
      </c>
      <c r="J6" s="15" t="str">
        <f>VLOOKUP(I6,[2]partidas!$A$1:$B$274,2)</f>
        <v>Sueldos base al personal permanente</v>
      </c>
      <c r="K6" s="18">
        <f t="shared" si="0"/>
        <v>1452223.71</v>
      </c>
      <c r="L6" s="18">
        <f>121018.67-0.33</f>
        <v>121018.34</v>
      </c>
      <c r="M6" s="18">
        <v>121018.67</v>
      </c>
      <c r="N6" s="57">
        <v>121018.67</v>
      </c>
      <c r="O6" s="57">
        <v>121018.67</v>
      </c>
      <c r="P6" s="57">
        <v>121018.67</v>
      </c>
      <c r="Q6" s="57">
        <v>121018.67</v>
      </c>
      <c r="R6" s="57">
        <v>121018.67</v>
      </c>
      <c r="S6" s="57">
        <v>121018.67</v>
      </c>
      <c r="T6" s="57">
        <v>121018.67</v>
      </c>
      <c r="U6" s="57">
        <v>121018.67</v>
      </c>
      <c r="V6" s="57">
        <v>121018.67</v>
      </c>
      <c r="W6" s="57">
        <v>121018.67</v>
      </c>
      <c r="X6" s="58" t="s">
        <v>399</v>
      </c>
      <c r="Y6"/>
      <c r="Z6"/>
      <c r="AA6"/>
      <c r="AB6"/>
      <c r="AC6"/>
      <c r="AD6"/>
      <c r="AE6"/>
      <c r="AF6"/>
      <c r="AG6"/>
      <c r="AH6"/>
      <c r="AI6"/>
      <c r="AJ6"/>
      <c r="AK6"/>
      <c r="AL6"/>
      <c r="AM6"/>
      <c r="AN6"/>
      <c r="AO6"/>
      <c r="AP6"/>
      <c r="AQ6"/>
      <c r="AR6"/>
      <c r="AS6"/>
      <c r="AT6"/>
      <c r="AU6"/>
      <c r="AV6"/>
      <c r="AW6"/>
      <c r="AX6"/>
    </row>
    <row r="7" spans="1:50" s="7" customFormat="1" ht="45" x14ac:dyDescent="0.25">
      <c r="A7" s="14" t="s">
        <v>232</v>
      </c>
      <c r="B7" s="15">
        <v>1522010000</v>
      </c>
      <c r="C7" s="16" t="s">
        <v>26</v>
      </c>
      <c r="D7" s="16" t="s">
        <v>27</v>
      </c>
      <c r="E7" s="31" t="s">
        <v>387</v>
      </c>
      <c r="F7" s="79" t="s">
        <v>403</v>
      </c>
      <c r="G7" s="31" t="s">
        <v>514</v>
      </c>
      <c r="H7" s="16" t="str">
        <f>VLOOKUP(D7,'[2]DATOS PRESUP'!$A$15:$C$33,3)</f>
        <v>Dirección Estratégica de la Universidad Politécnica del Bicentenario</v>
      </c>
      <c r="I7" s="17">
        <v>1130</v>
      </c>
      <c r="J7" s="15" t="str">
        <f>VLOOKUP(I7,[2]partidas!$A$1:$B$274,2)</f>
        <v>Sueldos base al personal permanente</v>
      </c>
      <c r="K7" s="18">
        <f t="shared" si="0"/>
        <v>1482618.6000000003</v>
      </c>
      <c r="L7" s="18">
        <v>123551.55</v>
      </c>
      <c r="M7" s="18">
        <v>123551.55</v>
      </c>
      <c r="N7" s="57">
        <v>123551.55</v>
      </c>
      <c r="O7" s="57">
        <v>123551.55</v>
      </c>
      <c r="P7" s="57">
        <v>123551.55</v>
      </c>
      <c r="Q7" s="57">
        <v>123551.55</v>
      </c>
      <c r="R7" s="57">
        <v>123551.55</v>
      </c>
      <c r="S7" s="57">
        <v>123551.55</v>
      </c>
      <c r="T7" s="57">
        <v>123551.55</v>
      </c>
      <c r="U7" s="57">
        <v>123551.55</v>
      </c>
      <c r="V7" s="57">
        <v>123551.55</v>
      </c>
      <c r="W7" s="57">
        <v>123551.55</v>
      </c>
      <c r="X7" s="58" t="s">
        <v>399</v>
      </c>
      <c r="Y7"/>
      <c r="Z7"/>
      <c r="AA7"/>
      <c r="AB7"/>
      <c r="AC7"/>
      <c r="AD7"/>
      <c r="AE7"/>
      <c r="AF7"/>
      <c r="AG7"/>
      <c r="AH7"/>
      <c r="AI7"/>
      <c r="AJ7"/>
      <c r="AK7"/>
      <c r="AL7"/>
      <c r="AM7"/>
      <c r="AN7"/>
      <c r="AO7"/>
      <c r="AP7"/>
      <c r="AQ7"/>
      <c r="AR7"/>
      <c r="AS7"/>
      <c r="AT7"/>
      <c r="AU7"/>
      <c r="AV7"/>
      <c r="AW7"/>
      <c r="AX7"/>
    </row>
    <row r="8" spans="1:50" s="7" customFormat="1" ht="45" x14ac:dyDescent="0.25">
      <c r="A8" s="14" t="s">
        <v>202</v>
      </c>
      <c r="B8" s="15">
        <v>1522010000</v>
      </c>
      <c r="C8" s="16" t="s">
        <v>26</v>
      </c>
      <c r="D8" s="16" t="s">
        <v>29</v>
      </c>
      <c r="E8" s="31" t="s">
        <v>388</v>
      </c>
      <c r="F8" s="79" t="s">
        <v>404</v>
      </c>
      <c r="G8" s="31" t="s">
        <v>519</v>
      </c>
      <c r="H8" s="16" t="str">
        <f>VLOOKUP(D8,'[2]DATOS PRESUP'!$A$15:$C$33,3)</f>
        <v>Operación del modelo de planeación y evaluación de la Universidad Politécnica del Bicentenario</v>
      </c>
      <c r="I8" s="17">
        <v>1130</v>
      </c>
      <c r="J8" s="15" t="str">
        <f>VLOOKUP(I8,[2]partidas!$A$1:$B$274,2)</f>
        <v>Sueldos base al personal permanente</v>
      </c>
      <c r="K8" s="18">
        <f t="shared" si="0"/>
        <v>1046402.5199999999</v>
      </c>
      <c r="L8" s="18">
        <v>87200.21</v>
      </c>
      <c r="M8" s="18">
        <v>87200.21</v>
      </c>
      <c r="N8" s="57">
        <v>87200.21</v>
      </c>
      <c r="O8" s="57">
        <v>87200.21</v>
      </c>
      <c r="P8" s="57">
        <v>87200.21</v>
      </c>
      <c r="Q8" s="57">
        <v>87200.21</v>
      </c>
      <c r="R8" s="57">
        <v>87200.21</v>
      </c>
      <c r="S8" s="57">
        <v>87200.21</v>
      </c>
      <c r="T8" s="57">
        <v>87200.21</v>
      </c>
      <c r="U8" s="57">
        <v>87200.21</v>
      </c>
      <c r="V8" s="57">
        <v>87200.21</v>
      </c>
      <c r="W8" s="57">
        <v>87200.21</v>
      </c>
      <c r="X8" s="58" t="s">
        <v>399</v>
      </c>
      <c r="Y8"/>
      <c r="Z8"/>
      <c r="AA8"/>
      <c r="AB8"/>
      <c r="AC8"/>
      <c r="AD8"/>
      <c r="AE8"/>
      <c r="AF8"/>
      <c r="AG8"/>
      <c r="AH8"/>
      <c r="AI8"/>
      <c r="AJ8"/>
      <c r="AK8"/>
      <c r="AL8"/>
      <c r="AM8"/>
      <c r="AN8"/>
      <c r="AO8"/>
      <c r="AP8"/>
      <c r="AQ8"/>
      <c r="AR8"/>
      <c r="AS8"/>
      <c r="AT8"/>
      <c r="AU8"/>
      <c r="AV8"/>
      <c r="AW8"/>
      <c r="AX8"/>
    </row>
    <row r="9" spans="1:50" s="7" customFormat="1" ht="45" x14ac:dyDescent="0.25">
      <c r="A9" s="14" t="s">
        <v>320</v>
      </c>
      <c r="B9" s="15">
        <v>1522010000</v>
      </c>
      <c r="C9" s="16" t="s">
        <v>26</v>
      </c>
      <c r="D9" s="16" t="s">
        <v>27</v>
      </c>
      <c r="E9" s="31" t="s">
        <v>387</v>
      </c>
      <c r="F9" s="79" t="s">
        <v>400</v>
      </c>
      <c r="G9" s="31" t="s">
        <v>520</v>
      </c>
      <c r="H9" s="16" t="str">
        <f>VLOOKUP(D9,'[2]DATOS PRESUP'!$A$15:$C$33,3)</f>
        <v>Dirección Estratégica de la Universidad Politécnica del Bicentenario</v>
      </c>
      <c r="I9" s="17">
        <v>1130</v>
      </c>
      <c r="J9" s="15" t="str">
        <f>VLOOKUP(I9,[2]partidas!$A$1:$B$274,2)</f>
        <v>Sueldos base al personal permanente</v>
      </c>
      <c r="K9" s="18">
        <f t="shared" si="0"/>
        <v>366241.68000000011</v>
      </c>
      <c r="L9" s="18">
        <v>30520.14</v>
      </c>
      <c r="M9" s="18">
        <v>30520.14</v>
      </c>
      <c r="N9" s="57">
        <v>30520.14</v>
      </c>
      <c r="O9" s="57">
        <v>30520.14</v>
      </c>
      <c r="P9" s="57">
        <v>30520.14</v>
      </c>
      <c r="Q9" s="57">
        <v>30520.14</v>
      </c>
      <c r="R9" s="57">
        <v>30520.14</v>
      </c>
      <c r="S9" s="57">
        <v>30520.14</v>
      </c>
      <c r="T9" s="57">
        <v>30520.14</v>
      </c>
      <c r="U9" s="57">
        <v>30520.14</v>
      </c>
      <c r="V9" s="57">
        <v>30520.14</v>
      </c>
      <c r="W9" s="57">
        <v>30520.14</v>
      </c>
      <c r="X9" s="58" t="s">
        <v>399</v>
      </c>
      <c r="Y9"/>
      <c r="Z9"/>
      <c r="AA9"/>
      <c r="AB9"/>
      <c r="AC9"/>
      <c r="AD9"/>
      <c r="AE9"/>
      <c r="AF9"/>
      <c r="AG9"/>
      <c r="AH9"/>
      <c r="AI9"/>
      <c r="AJ9"/>
      <c r="AK9"/>
      <c r="AL9"/>
      <c r="AM9"/>
      <c r="AN9"/>
      <c r="AO9"/>
      <c r="AP9"/>
      <c r="AQ9"/>
      <c r="AR9"/>
      <c r="AS9"/>
      <c r="AT9"/>
      <c r="AU9"/>
      <c r="AV9"/>
      <c r="AW9"/>
      <c r="AX9"/>
    </row>
    <row r="10" spans="1:50" s="7" customFormat="1" ht="45" x14ac:dyDescent="0.25">
      <c r="A10" s="14" t="s">
        <v>288</v>
      </c>
      <c r="B10" s="15">
        <v>1522010000</v>
      </c>
      <c r="C10" s="16" t="s">
        <v>31</v>
      </c>
      <c r="D10" s="16" t="s">
        <v>32</v>
      </c>
      <c r="E10" s="31" t="s">
        <v>386</v>
      </c>
      <c r="F10" s="79" t="s">
        <v>404</v>
      </c>
      <c r="G10" s="31" t="s">
        <v>524</v>
      </c>
      <c r="H10" s="16" t="str">
        <f>VLOOKUP(D10,'[2]DATOS PRESUP'!$A$15:$C$33,3)</f>
        <v>Administración  e impartición de los servicios educativos existentes de la Universidad Politécnica del Bicentenario</v>
      </c>
      <c r="I10" s="17">
        <v>1130</v>
      </c>
      <c r="J10" s="15" t="str">
        <f>VLOOKUP(I10,[2]partidas!$A$1:$B$274,2)</f>
        <v>Sueldos base al personal permanente</v>
      </c>
      <c r="K10" s="18">
        <f t="shared" si="0"/>
        <v>517249.62</v>
      </c>
      <c r="L10" s="18">
        <v>57472.18</v>
      </c>
      <c r="M10" s="18">
        <v>57472.18</v>
      </c>
      <c r="N10" s="57">
        <v>57472.18</v>
      </c>
      <c r="O10" s="57">
        <v>57472.18</v>
      </c>
      <c r="P10" s="57">
        <v>57472.18</v>
      </c>
      <c r="Q10" s="57">
        <v>57472.18</v>
      </c>
      <c r="R10" s="57">
        <v>57472.18</v>
      </c>
      <c r="S10" s="57">
        <v>57472.18</v>
      </c>
      <c r="T10" s="57">
        <v>57472.18</v>
      </c>
      <c r="U10" s="57">
        <v>0</v>
      </c>
      <c r="V10" s="57">
        <v>0</v>
      </c>
      <c r="W10" s="57">
        <v>0</v>
      </c>
      <c r="X10" s="58" t="s">
        <v>399</v>
      </c>
      <c r="Y10"/>
      <c r="Z10"/>
      <c r="AA10"/>
      <c r="AB10"/>
      <c r="AC10"/>
      <c r="AD10"/>
      <c r="AE10"/>
      <c r="AF10"/>
      <c r="AG10"/>
      <c r="AH10"/>
      <c r="AI10"/>
      <c r="AJ10"/>
      <c r="AK10"/>
      <c r="AL10"/>
      <c r="AM10"/>
      <c r="AN10"/>
      <c r="AO10"/>
      <c r="AP10"/>
      <c r="AQ10"/>
      <c r="AR10"/>
      <c r="AS10"/>
      <c r="AT10"/>
      <c r="AU10"/>
      <c r="AV10"/>
      <c r="AW10"/>
      <c r="AX10"/>
    </row>
    <row r="11" spans="1:50" s="7" customFormat="1" ht="45" x14ac:dyDescent="0.25">
      <c r="A11" s="14" t="s">
        <v>288</v>
      </c>
      <c r="B11" s="15">
        <v>1122010000</v>
      </c>
      <c r="C11" s="16" t="s">
        <v>31</v>
      </c>
      <c r="D11" s="16" t="s">
        <v>32</v>
      </c>
      <c r="E11" s="31" t="s">
        <v>386</v>
      </c>
      <c r="F11" s="79" t="s">
        <v>404</v>
      </c>
      <c r="G11" s="31" t="s">
        <v>524</v>
      </c>
      <c r="H11" s="16" t="str">
        <f>VLOOKUP(D11,'[2]DATOS PRESUP'!$A$15:$C$33,3)</f>
        <v>Administración  e impartición de los servicios educativos existentes de la Universidad Politécnica del Bicentenario</v>
      </c>
      <c r="I11" s="17">
        <v>1130</v>
      </c>
      <c r="J11" s="15" t="str">
        <f>VLOOKUP(I11,[2]partidas!$A$1:$B$274,2)</f>
        <v>Sueldos base al personal permanente</v>
      </c>
      <c r="K11" s="18">
        <f t="shared" si="0"/>
        <v>69641.820000000007</v>
      </c>
      <c r="L11" s="18">
        <v>0</v>
      </c>
      <c r="M11" s="18">
        <v>0</v>
      </c>
      <c r="N11" s="57">
        <v>0</v>
      </c>
      <c r="O11" s="57">
        <v>0</v>
      </c>
      <c r="P11" s="57">
        <v>0</v>
      </c>
      <c r="Q11" s="57">
        <v>0</v>
      </c>
      <c r="R11" s="57">
        <v>0</v>
      </c>
      <c r="S11" s="57">
        <v>0</v>
      </c>
      <c r="T11" s="57">
        <v>0</v>
      </c>
      <c r="U11" s="57">
        <v>0</v>
      </c>
      <c r="V11" s="57">
        <v>57472.18</v>
      </c>
      <c r="W11" s="57">
        <v>12169.64</v>
      </c>
      <c r="X11" s="58" t="s">
        <v>399</v>
      </c>
      <c r="Y11"/>
      <c r="Z11"/>
      <c r="AA11"/>
      <c r="AB11"/>
      <c r="AC11"/>
      <c r="AD11"/>
      <c r="AE11"/>
      <c r="AF11"/>
      <c r="AG11"/>
      <c r="AH11"/>
      <c r="AI11"/>
      <c r="AJ11"/>
      <c r="AK11"/>
      <c r="AL11"/>
      <c r="AM11"/>
      <c r="AN11"/>
      <c r="AO11"/>
      <c r="AP11"/>
      <c r="AQ11"/>
      <c r="AR11"/>
      <c r="AS11"/>
      <c r="AT11"/>
      <c r="AU11"/>
      <c r="AV11"/>
      <c r="AW11"/>
      <c r="AX11"/>
    </row>
    <row r="12" spans="1:50" s="7" customFormat="1" ht="45" x14ac:dyDescent="0.25">
      <c r="A12" s="14" t="s">
        <v>288</v>
      </c>
      <c r="B12" s="15">
        <v>1422730001</v>
      </c>
      <c r="C12" s="16" t="s">
        <v>31</v>
      </c>
      <c r="D12" s="16" t="s">
        <v>32</v>
      </c>
      <c r="E12" s="31" t="s">
        <v>386</v>
      </c>
      <c r="F12" s="79" t="s">
        <v>404</v>
      </c>
      <c r="G12" s="31" t="s">
        <v>524</v>
      </c>
      <c r="H12" s="16" t="str">
        <f>VLOOKUP(D12,'[2]DATOS PRESUP'!$A$15:$C$33,3)</f>
        <v>Administración  e impartición de los servicios educativos existentes de la Universidad Politécnica del Bicentenario</v>
      </c>
      <c r="I12" s="17">
        <v>1130</v>
      </c>
      <c r="J12" s="15" t="str">
        <f>VLOOKUP(I12,[2]partidas!$A$1:$B$274,2)</f>
        <v>Sueldos base al personal permanente</v>
      </c>
      <c r="K12" s="18">
        <f t="shared" si="0"/>
        <v>102774.72</v>
      </c>
      <c r="L12" s="18">
        <v>0</v>
      </c>
      <c r="M12" s="18">
        <v>0</v>
      </c>
      <c r="N12" s="57">
        <v>0</v>
      </c>
      <c r="O12" s="57">
        <v>0</v>
      </c>
      <c r="P12" s="57">
        <v>0</v>
      </c>
      <c r="Q12" s="57">
        <v>0</v>
      </c>
      <c r="R12" s="57">
        <v>0</v>
      </c>
      <c r="S12" s="57">
        <v>0</v>
      </c>
      <c r="T12" s="57">
        <v>0</v>
      </c>
      <c r="U12" s="57">
        <v>102774.72</v>
      </c>
      <c r="V12" s="57">
        <v>0</v>
      </c>
      <c r="W12" s="57">
        <v>0</v>
      </c>
      <c r="X12" s="58" t="s">
        <v>399</v>
      </c>
      <c r="Y12"/>
      <c r="Z12"/>
      <c r="AA12"/>
      <c r="AB12"/>
      <c r="AC12"/>
      <c r="AD12"/>
      <c r="AE12"/>
      <c r="AF12"/>
      <c r="AG12"/>
      <c r="AH12"/>
      <c r="AI12"/>
      <c r="AJ12"/>
      <c r="AK12"/>
      <c r="AL12"/>
      <c r="AM12"/>
      <c r="AN12"/>
      <c r="AO12"/>
      <c r="AP12"/>
      <c r="AQ12"/>
      <c r="AR12"/>
      <c r="AS12"/>
      <c r="AT12"/>
      <c r="AU12"/>
      <c r="AV12"/>
      <c r="AW12"/>
      <c r="AX12"/>
    </row>
    <row r="13" spans="1:50" s="7" customFormat="1" ht="45" x14ac:dyDescent="0.25">
      <c r="A13" s="14" t="s">
        <v>90</v>
      </c>
      <c r="B13" s="15">
        <v>1522010000</v>
      </c>
      <c r="C13" s="16" t="s">
        <v>31</v>
      </c>
      <c r="D13" s="16" t="s">
        <v>32</v>
      </c>
      <c r="E13" s="31" t="s">
        <v>386</v>
      </c>
      <c r="F13" s="79" t="s">
        <v>400</v>
      </c>
      <c r="G13" s="31" t="s">
        <v>502</v>
      </c>
      <c r="H13" s="16" t="str">
        <f>VLOOKUP(D13,'[2]DATOS PRESUP'!$A$15:$C$33,3)</f>
        <v>Administración  e impartición de los servicios educativos existentes de la Universidad Politécnica del Bicentenario</v>
      </c>
      <c r="I13" s="17">
        <v>1130</v>
      </c>
      <c r="J13" s="15" t="str">
        <f>VLOOKUP(I13,[2]partidas!$A$1:$B$274,2)</f>
        <v>Sueldos base al personal permanente</v>
      </c>
      <c r="K13" s="18">
        <f t="shared" si="0"/>
        <v>1030479.3999999999</v>
      </c>
      <c r="L13" s="18">
        <v>103047.94</v>
      </c>
      <c r="M13" s="18">
        <v>103047.94</v>
      </c>
      <c r="N13" s="57">
        <v>103047.94</v>
      </c>
      <c r="O13" s="57">
        <v>103047.94</v>
      </c>
      <c r="P13" s="57">
        <v>103047.94</v>
      </c>
      <c r="Q13" s="57">
        <v>103047.94</v>
      </c>
      <c r="R13" s="57">
        <v>103047.94</v>
      </c>
      <c r="S13" s="57">
        <v>103047.94</v>
      </c>
      <c r="T13" s="57">
        <v>103047.94</v>
      </c>
      <c r="U13" s="57">
        <v>0</v>
      </c>
      <c r="V13" s="57">
        <v>0</v>
      </c>
      <c r="W13" s="57">
        <v>103047.94</v>
      </c>
      <c r="X13" s="58" t="s">
        <v>399</v>
      </c>
      <c r="Y13"/>
      <c r="Z13"/>
      <c r="AA13"/>
      <c r="AB13"/>
      <c r="AC13"/>
      <c r="AD13"/>
      <c r="AE13"/>
      <c r="AF13"/>
      <c r="AG13"/>
      <c r="AH13"/>
      <c r="AI13"/>
      <c r="AJ13"/>
      <c r="AK13"/>
      <c r="AL13"/>
      <c r="AM13"/>
      <c r="AN13"/>
      <c r="AO13"/>
      <c r="AP13"/>
      <c r="AQ13"/>
      <c r="AR13"/>
      <c r="AS13"/>
      <c r="AT13"/>
      <c r="AU13"/>
      <c r="AV13"/>
      <c r="AW13"/>
      <c r="AX13"/>
    </row>
    <row r="14" spans="1:50" s="7" customFormat="1" ht="45" x14ac:dyDescent="0.25">
      <c r="A14" s="14" t="s">
        <v>90</v>
      </c>
      <c r="B14" s="15">
        <v>1422730001</v>
      </c>
      <c r="C14" s="16" t="s">
        <v>31</v>
      </c>
      <c r="D14" s="16" t="s">
        <v>32</v>
      </c>
      <c r="E14" s="31" t="s">
        <v>386</v>
      </c>
      <c r="F14" s="79" t="s">
        <v>388</v>
      </c>
      <c r="G14" s="31" t="s">
        <v>502</v>
      </c>
      <c r="H14" s="16" t="str">
        <f>VLOOKUP(D14,'[2]DATOS PRESUP'!$A$15:$C$33,3)</f>
        <v>Administración  e impartición de los servicios educativos existentes de la Universidad Politécnica del Bicentenario</v>
      </c>
      <c r="I14" s="17">
        <v>1130</v>
      </c>
      <c r="J14" s="15" t="str">
        <f>VLOOKUP(I14,[2]partidas!$A$1:$B$274,2)</f>
        <v>Sueldos base al personal permanente</v>
      </c>
      <c r="K14" s="18">
        <f t="shared" si="0"/>
        <v>103047.94</v>
      </c>
      <c r="L14" s="18">
        <v>0</v>
      </c>
      <c r="M14" s="18">
        <v>0</v>
      </c>
      <c r="N14" s="57">
        <v>0</v>
      </c>
      <c r="O14" s="57">
        <v>0</v>
      </c>
      <c r="P14" s="57">
        <v>0</v>
      </c>
      <c r="Q14" s="57">
        <v>0</v>
      </c>
      <c r="R14" s="57">
        <v>0</v>
      </c>
      <c r="S14" s="57">
        <v>0</v>
      </c>
      <c r="T14" s="57">
        <v>0</v>
      </c>
      <c r="U14" s="57">
        <v>103047.94</v>
      </c>
      <c r="V14" s="57">
        <v>0</v>
      </c>
      <c r="W14" s="57">
        <v>0</v>
      </c>
      <c r="X14" s="58" t="s">
        <v>399</v>
      </c>
      <c r="Y14"/>
      <c r="Z14"/>
      <c r="AA14"/>
      <c r="AB14"/>
      <c r="AC14"/>
      <c r="AD14"/>
      <c r="AE14"/>
      <c r="AF14"/>
      <c r="AG14"/>
      <c r="AH14"/>
      <c r="AI14"/>
      <c r="AJ14"/>
      <c r="AK14"/>
      <c r="AL14"/>
      <c r="AM14"/>
      <c r="AN14"/>
      <c r="AO14"/>
      <c r="AP14"/>
      <c r="AQ14"/>
      <c r="AR14"/>
      <c r="AS14"/>
      <c r="AT14"/>
      <c r="AU14"/>
      <c r="AV14"/>
      <c r="AW14"/>
      <c r="AX14"/>
    </row>
    <row r="15" spans="1:50" s="7" customFormat="1" ht="45" x14ac:dyDescent="0.25">
      <c r="A15" s="14" t="s">
        <v>90</v>
      </c>
      <c r="B15" s="15">
        <v>1122010000</v>
      </c>
      <c r="C15" s="16" t="s">
        <v>31</v>
      </c>
      <c r="D15" s="16" t="s">
        <v>32</v>
      </c>
      <c r="E15" s="31" t="s">
        <v>386</v>
      </c>
      <c r="F15" s="79" t="s">
        <v>388</v>
      </c>
      <c r="G15" s="31" t="s">
        <v>502</v>
      </c>
      <c r="H15" s="16" t="str">
        <f>VLOOKUP(D15,'[2]DATOS PRESUP'!$A$15:$C$33,3)</f>
        <v>Administración  e impartición de los servicios educativos existentes de la Universidad Politécnica del Bicentenario</v>
      </c>
      <c r="I15" s="17">
        <v>1130</v>
      </c>
      <c r="J15" s="15" t="str">
        <f>VLOOKUP(I15,[2]partidas!$A$1:$B$274,2)</f>
        <v>Sueldos base al personal permanente</v>
      </c>
      <c r="K15" s="18">
        <f t="shared" si="0"/>
        <v>103047.94</v>
      </c>
      <c r="L15" s="18">
        <v>0</v>
      </c>
      <c r="M15" s="18">
        <v>0</v>
      </c>
      <c r="N15" s="57">
        <v>0</v>
      </c>
      <c r="O15" s="57">
        <v>0</v>
      </c>
      <c r="P15" s="57">
        <v>0</v>
      </c>
      <c r="Q15" s="57">
        <v>0</v>
      </c>
      <c r="R15" s="57">
        <v>0</v>
      </c>
      <c r="S15" s="57">
        <v>0</v>
      </c>
      <c r="T15" s="57">
        <v>0</v>
      </c>
      <c r="U15" s="57">
        <v>0</v>
      </c>
      <c r="V15" s="57">
        <v>103047.94</v>
      </c>
      <c r="W15" s="57">
        <v>0</v>
      </c>
      <c r="X15" s="58" t="s">
        <v>399</v>
      </c>
      <c r="Y15"/>
      <c r="Z15"/>
      <c r="AA15"/>
      <c r="AB15"/>
      <c r="AC15"/>
      <c r="AD15"/>
      <c r="AE15"/>
      <c r="AF15"/>
      <c r="AG15"/>
      <c r="AH15"/>
      <c r="AI15"/>
      <c r="AJ15"/>
      <c r="AK15"/>
      <c r="AL15"/>
      <c r="AM15"/>
      <c r="AN15"/>
      <c r="AO15"/>
      <c r="AP15"/>
      <c r="AQ15"/>
      <c r="AR15"/>
      <c r="AS15"/>
      <c r="AT15"/>
      <c r="AU15"/>
      <c r="AV15"/>
      <c r="AW15"/>
      <c r="AX15"/>
    </row>
    <row r="16" spans="1:50" s="7" customFormat="1" ht="45" x14ac:dyDescent="0.25">
      <c r="A16" s="14" t="s">
        <v>99</v>
      </c>
      <c r="B16" s="15">
        <v>1522010000</v>
      </c>
      <c r="C16" s="16" t="s">
        <v>31</v>
      </c>
      <c r="D16" s="16" t="s">
        <v>32</v>
      </c>
      <c r="E16" s="31" t="s">
        <v>386</v>
      </c>
      <c r="F16" s="79" t="s">
        <v>392</v>
      </c>
      <c r="G16" s="31" t="s">
        <v>503</v>
      </c>
      <c r="H16" s="16" t="str">
        <f>VLOOKUP(D16,'[2]DATOS PRESUP'!$A$15:$C$33,3)</f>
        <v>Administración  e impartición de los servicios educativos existentes de la Universidad Politécnica del Bicentenario</v>
      </c>
      <c r="I16" s="17">
        <v>1130</v>
      </c>
      <c r="J16" s="15" t="str">
        <f>VLOOKUP(I16,[2]partidas!$A$1:$B$274,2)</f>
        <v>Sueldos base al personal permanente</v>
      </c>
      <c r="K16" s="18">
        <f t="shared" si="0"/>
        <v>660346.79999999981</v>
      </c>
      <c r="L16" s="18">
        <v>66034.679999999993</v>
      </c>
      <c r="M16" s="18">
        <v>66034.679999999993</v>
      </c>
      <c r="N16" s="57">
        <v>66034.679999999993</v>
      </c>
      <c r="O16" s="57">
        <v>66034.679999999993</v>
      </c>
      <c r="P16" s="57">
        <v>66034.679999999993</v>
      </c>
      <c r="Q16" s="57">
        <v>66034.679999999993</v>
      </c>
      <c r="R16" s="57">
        <v>66034.679999999993</v>
      </c>
      <c r="S16" s="57">
        <v>66034.679999999993</v>
      </c>
      <c r="T16" s="57">
        <v>66034.679999999993</v>
      </c>
      <c r="U16" s="57">
        <v>0</v>
      </c>
      <c r="V16" s="57">
        <v>0</v>
      </c>
      <c r="W16" s="57">
        <v>66034.679999999993</v>
      </c>
      <c r="X16" s="58" t="s">
        <v>399</v>
      </c>
      <c r="Y16"/>
      <c r="Z16"/>
      <c r="AA16"/>
      <c r="AB16"/>
      <c r="AC16"/>
      <c r="AD16"/>
      <c r="AE16"/>
      <c r="AF16"/>
      <c r="AG16"/>
      <c r="AH16"/>
      <c r="AI16"/>
      <c r="AJ16"/>
      <c r="AK16"/>
      <c r="AL16"/>
      <c r="AM16"/>
      <c r="AN16"/>
      <c r="AO16"/>
      <c r="AP16"/>
      <c r="AQ16"/>
      <c r="AR16"/>
      <c r="AS16"/>
      <c r="AT16"/>
      <c r="AU16"/>
      <c r="AV16"/>
      <c r="AW16"/>
      <c r="AX16"/>
    </row>
    <row r="17" spans="1:50" s="7" customFormat="1" ht="45" x14ac:dyDescent="0.25">
      <c r="A17" s="14" t="s">
        <v>99</v>
      </c>
      <c r="B17" s="15">
        <v>1122010000</v>
      </c>
      <c r="C17" s="16" t="s">
        <v>31</v>
      </c>
      <c r="D17" s="16" t="s">
        <v>32</v>
      </c>
      <c r="E17" s="31" t="s">
        <v>386</v>
      </c>
      <c r="F17" s="79" t="s">
        <v>392</v>
      </c>
      <c r="G17" s="31" t="s">
        <v>503</v>
      </c>
      <c r="H17" s="16" t="str">
        <f>VLOOKUP(D17,'[2]DATOS PRESUP'!$A$15:$C$33,3)</f>
        <v>Administración  e impartición de los servicios educativos existentes de la Universidad Politécnica del Bicentenario</v>
      </c>
      <c r="I17" s="17">
        <v>1130</v>
      </c>
      <c r="J17" s="15" t="str">
        <f>VLOOKUP(I17,[2]partidas!$A$1:$B$274,2)</f>
        <v>Sueldos base al personal permanente</v>
      </c>
      <c r="K17" s="18">
        <f t="shared" si="0"/>
        <v>66034.679999999993</v>
      </c>
      <c r="L17" s="18">
        <v>0</v>
      </c>
      <c r="M17" s="18">
        <v>0</v>
      </c>
      <c r="N17" s="57">
        <v>0</v>
      </c>
      <c r="O17" s="57">
        <v>0</v>
      </c>
      <c r="P17" s="57">
        <v>0</v>
      </c>
      <c r="Q17" s="57">
        <v>0</v>
      </c>
      <c r="R17" s="57">
        <v>0</v>
      </c>
      <c r="S17" s="57">
        <v>0</v>
      </c>
      <c r="T17" s="57">
        <v>0</v>
      </c>
      <c r="U17" s="57">
        <v>0</v>
      </c>
      <c r="V17" s="57">
        <v>66034.679999999993</v>
      </c>
      <c r="W17" s="57">
        <v>0</v>
      </c>
      <c r="X17" s="58" t="s">
        <v>399</v>
      </c>
      <c r="Y17"/>
      <c r="Z17"/>
      <c r="AA17"/>
      <c r="AB17"/>
      <c r="AC17"/>
      <c r="AD17"/>
      <c r="AE17"/>
      <c r="AF17"/>
      <c r="AG17"/>
      <c r="AH17"/>
      <c r="AI17"/>
      <c r="AJ17"/>
      <c r="AK17"/>
      <c r="AL17"/>
      <c r="AM17"/>
      <c r="AN17"/>
      <c r="AO17"/>
      <c r="AP17"/>
      <c r="AQ17"/>
      <c r="AR17"/>
      <c r="AS17"/>
      <c r="AT17"/>
      <c r="AU17"/>
      <c r="AV17"/>
      <c r="AW17"/>
      <c r="AX17"/>
    </row>
    <row r="18" spans="1:50" s="7" customFormat="1" ht="45" x14ac:dyDescent="0.25">
      <c r="A18" s="14" t="s">
        <v>99</v>
      </c>
      <c r="B18" s="15">
        <v>1422730001</v>
      </c>
      <c r="C18" s="16" t="s">
        <v>31</v>
      </c>
      <c r="D18" s="16" t="s">
        <v>32</v>
      </c>
      <c r="E18" s="31" t="s">
        <v>386</v>
      </c>
      <c r="F18" s="79" t="s">
        <v>392</v>
      </c>
      <c r="G18" s="31" t="s">
        <v>503</v>
      </c>
      <c r="H18" s="16" t="str">
        <f>VLOOKUP(D18,'[2]DATOS PRESUP'!$A$15:$C$33,3)</f>
        <v>Administración  e impartición de los servicios educativos existentes de la Universidad Politécnica del Bicentenario</v>
      </c>
      <c r="I18" s="17">
        <v>1130</v>
      </c>
      <c r="J18" s="15" t="str">
        <f>VLOOKUP(I18,[2]partidas!$A$1:$B$274,2)</f>
        <v>Sueldos base al personal permanente</v>
      </c>
      <c r="K18" s="18">
        <f t="shared" si="0"/>
        <v>66034.679999999993</v>
      </c>
      <c r="L18" s="18">
        <v>0</v>
      </c>
      <c r="M18" s="18">
        <v>0</v>
      </c>
      <c r="N18" s="57">
        <v>0</v>
      </c>
      <c r="O18" s="57">
        <v>0</v>
      </c>
      <c r="P18" s="57">
        <v>0</v>
      </c>
      <c r="Q18" s="57">
        <v>0</v>
      </c>
      <c r="R18" s="57">
        <v>0</v>
      </c>
      <c r="S18" s="57">
        <v>0</v>
      </c>
      <c r="T18" s="57">
        <v>0</v>
      </c>
      <c r="U18" s="57">
        <v>66034.679999999993</v>
      </c>
      <c r="V18" s="57">
        <v>0</v>
      </c>
      <c r="W18" s="57">
        <v>0</v>
      </c>
      <c r="X18" s="58" t="s">
        <v>399</v>
      </c>
      <c r="Y18"/>
      <c r="Z18"/>
      <c r="AA18"/>
      <c r="AB18"/>
      <c r="AC18"/>
      <c r="AD18"/>
      <c r="AE18"/>
      <c r="AF18"/>
      <c r="AG18"/>
      <c r="AH18"/>
      <c r="AI18"/>
      <c r="AJ18"/>
      <c r="AK18"/>
      <c r="AL18"/>
      <c r="AM18"/>
      <c r="AN18"/>
      <c r="AO18"/>
      <c r="AP18"/>
      <c r="AQ18"/>
      <c r="AR18"/>
      <c r="AS18"/>
      <c r="AT18"/>
      <c r="AU18"/>
      <c r="AV18"/>
      <c r="AW18"/>
      <c r="AX18"/>
    </row>
    <row r="19" spans="1:50" s="7" customFormat="1" ht="45" x14ac:dyDescent="0.25">
      <c r="A19" s="14" t="s">
        <v>81</v>
      </c>
      <c r="B19" s="15">
        <v>1522010000</v>
      </c>
      <c r="C19" s="16" t="s">
        <v>31</v>
      </c>
      <c r="D19" s="16" t="s">
        <v>32</v>
      </c>
      <c r="E19" s="31" t="s">
        <v>386</v>
      </c>
      <c r="F19" s="79" t="s">
        <v>405</v>
      </c>
      <c r="G19" s="31" t="s">
        <v>516</v>
      </c>
      <c r="H19" s="16" t="str">
        <f>VLOOKUP(D19,'[2]DATOS PRESUP'!$A$15:$C$33,3)</f>
        <v>Administración  e impartición de los servicios educativos existentes de la Universidad Politécnica del Bicentenario</v>
      </c>
      <c r="I19" s="17">
        <v>1130</v>
      </c>
      <c r="J19" s="15" t="str">
        <f>VLOOKUP(I19,[2]partidas!$A$1:$B$274,2)</f>
        <v>Sueldos base al personal permanente</v>
      </c>
      <c r="K19" s="18">
        <f t="shared" si="0"/>
        <v>182571.65</v>
      </c>
      <c r="L19" s="18">
        <v>20022.09</v>
      </c>
      <c r="M19" s="18">
        <v>20022.09</v>
      </c>
      <c r="N19" s="57">
        <v>20022.09</v>
      </c>
      <c r="O19" s="57">
        <v>20022.09</v>
      </c>
      <c r="P19" s="57">
        <v>20022.09</v>
      </c>
      <c r="Q19" s="57">
        <v>20022.09</v>
      </c>
      <c r="R19" s="57">
        <v>20022.09</v>
      </c>
      <c r="S19" s="57">
        <v>20022.09</v>
      </c>
      <c r="T19" s="57">
        <v>20022.09</v>
      </c>
      <c r="U19" s="57">
        <v>0</v>
      </c>
      <c r="V19" s="57">
        <v>0</v>
      </c>
      <c r="W19" s="57">
        <v>2372.84</v>
      </c>
      <c r="X19" s="58" t="s">
        <v>399</v>
      </c>
      <c r="Y19"/>
      <c r="Z19"/>
      <c r="AA19"/>
      <c r="AB19"/>
      <c r="AC19"/>
      <c r="AD19"/>
      <c r="AE19"/>
      <c r="AF19"/>
      <c r="AG19"/>
      <c r="AH19"/>
      <c r="AI19"/>
      <c r="AJ19"/>
      <c r="AK19"/>
      <c r="AL19"/>
      <c r="AM19"/>
      <c r="AN19"/>
      <c r="AO19"/>
      <c r="AP19"/>
      <c r="AQ19"/>
      <c r="AR19"/>
      <c r="AS19"/>
      <c r="AT19"/>
      <c r="AU19"/>
      <c r="AV19"/>
      <c r="AW19"/>
      <c r="AX19"/>
    </row>
    <row r="20" spans="1:50" s="7" customFormat="1" ht="45" x14ac:dyDescent="0.25">
      <c r="A20" s="14" t="s">
        <v>81</v>
      </c>
      <c r="B20" s="15">
        <v>1122010000</v>
      </c>
      <c r="C20" s="16" t="s">
        <v>31</v>
      </c>
      <c r="D20" s="16" t="s">
        <v>32</v>
      </c>
      <c r="E20" s="31" t="s">
        <v>386</v>
      </c>
      <c r="F20" s="79" t="s">
        <v>405</v>
      </c>
      <c r="G20" s="31" t="s">
        <v>516</v>
      </c>
      <c r="H20" s="16" t="str">
        <f>VLOOKUP(D20,'[2]DATOS PRESUP'!$A$15:$C$33,3)</f>
        <v>Administración  e impartición de los servicios educativos existentes de la Universidad Politécnica del Bicentenario</v>
      </c>
      <c r="I20" s="17">
        <v>1130</v>
      </c>
      <c r="J20" s="15" t="str">
        <f>VLOOKUP(I20,[2]partidas!$A$1:$B$274,2)</f>
        <v>Sueldos base al personal permanente</v>
      </c>
      <c r="K20" s="18">
        <f t="shared" si="0"/>
        <v>20022.09</v>
      </c>
      <c r="L20" s="18">
        <v>0</v>
      </c>
      <c r="M20" s="18">
        <v>0</v>
      </c>
      <c r="N20" s="57">
        <v>0</v>
      </c>
      <c r="O20" s="57">
        <v>0</v>
      </c>
      <c r="P20" s="57">
        <v>0</v>
      </c>
      <c r="Q20" s="57">
        <v>0</v>
      </c>
      <c r="R20" s="57">
        <v>0</v>
      </c>
      <c r="S20" s="57">
        <v>0</v>
      </c>
      <c r="T20" s="57">
        <v>0</v>
      </c>
      <c r="U20" s="57">
        <v>0</v>
      </c>
      <c r="V20" s="57">
        <v>20022.09</v>
      </c>
      <c r="W20" s="57">
        <v>0</v>
      </c>
      <c r="X20" s="58" t="s">
        <v>399</v>
      </c>
      <c r="Y20"/>
      <c r="Z20"/>
      <c r="AA20"/>
      <c r="AB20"/>
      <c r="AC20"/>
      <c r="AD20"/>
      <c r="AE20"/>
      <c r="AF20"/>
      <c r="AG20"/>
      <c r="AH20"/>
      <c r="AI20"/>
      <c r="AJ20"/>
      <c r="AK20"/>
      <c r="AL20"/>
      <c r="AM20"/>
      <c r="AN20"/>
      <c r="AO20"/>
      <c r="AP20"/>
      <c r="AQ20"/>
      <c r="AR20"/>
      <c r="AS20"/>
      <c r="AT20"/>
      <c r="AU20"/>
      <c r="AV20"/>
      <c r="AW20"/>
      <c r="AX20"/>
    </row>
    <row r="21" spans="1:50" s="7" customFormat="1" ht="45" x14ac:dyDescent="0.25">
      <c r="A21" s="14" t="s">
        <v>81</v>
      </c>
      <c r="B21" s="15">
        <v>1422730001</v>
      </c>
      <c r="C21" s="16" t="s">
        <v>31</v>
      </c>
      <c r="D21" s="16" t="s">
        <v>32</v>
      </c>
      <c r="E21" s="31" t="s">
        <v>386</v>
      </c>
      <c r="F21" s="79" t="s">
        <v>405</v>
      </c>
      <c r="G21" s="31" t="s">
        <v>516</v>
      </c>
      <c r="H21" s="16" t="str">
        <f>VLOOKUP(D21,'[2]DATOS PRESUP'!$A$15:$C$33,3)</f>
        <v>Administración  e impartición de los servicios educativos existentes de la Universidad Politécnica del Bicentenario</v>
      </c>
      <c r="I21" s="17">
        <v>1130</v>
      </c>
      <c r="J21" s="15" t="str">
        <f>VLOOKUP(I21,[2]partidas!$A$1:$B$274,2)</f>
        <v>Sueldos base al personal permanente</v>
      </c>
      <c r="K21" s="18">
        <f t="shared" si="0"/>
        <v>37671.339999999997</v>
      </c>
      <c r="L21" s="18">
        <v>0</v>
      </c>
      <c r="M21" s="18">
        <v>0</v>
      </c>
      <c r="N21" s="57">
        <v>0</v>
      </c>
      <c r="O21" s="57">
        <v>0</v>
      </c>
      <c r="P21" s="57">
        <v>0</v>
      </c>
      <c r="Q21" s="57">
        <v>0</v>
      </c>
      <c r="R21" s="57">
        <v>0</v>
      </c>
      <c r="S21" s="57">
        <v>0</v>
      </c>
      <c r="T21" s="57">
        <v>0</v>
      </c>
      <c r="U21" s="57">
        <v>37671.339999999997</v>
      </c>
      <c r="V21" s="57">
        <v>0</v>
      </c>
      <c r="W21" s="57">
        <v>0</v>
      </c>
      <c r="X21" s="58" t="s">
        <v>399</v>
      </c>
      <c r="Y21"/>
      <c r="Z21"/>
      <c r="AA21"/>
      <c r="AB21"/>
      <c r="AC21"/>
      <c r="AD21"/>
      <c r="AE21"/>
      <c r="AF21"/>
      <c r="AG21"/>
      <c r="AH21"/>
      <c r="AI21"/>
      <c r="AJ21"/>
      <c r="AK21"/>
      <c r="AL21"/>
      <c r="AM21"/>
      <c r="AN21"/>
      <c r="AO21"/>
      <c r="AP21"/>
      <c r="AQ21"/>
      <c r="AR21"/>
      <c r="AS21"/>
      <c r="AT21"/>
      <c r="AU21"/>
      <c r="AV21"/>
      <c r="AW21"/>
      <c r="AX21"/>
    </row>
    <row r="22" spans="1:50" s="7" customFormat="1" ht="45" x14ac:dyDescent="0.25">
      <c r="A22" s="14" t="s">
        <v>423</v>
      </c>
      <c r="B22" s="15">
        <v>1522010000</v>
      </c>
      <c r="C22" s="16" t="s">
        <v>31</v>
      </c>
      <c r="D22" s="16" t="s">
        <v>32</v>
      </c>
      <c r="E22" s="31" t="s">
        <v>386</v>
      </c>
      <c r="F22" s="79" t="s">
        <v>406</v>
      </c>
      <c r="G22" s="31" t="s">
        <v>504</v>
      </c>
      <c r="H22" s="16" t="str">
        <f>VLOOKUP(D22,'[2]DATOS PRESUP'!$A$15:$C$33,3)</f>
        <v>Administración  e impartición de los servicios educativos existentes de la Universidad Politécnica del Bicentenario</v>
      </c>
      <c r="I22" s="17">
        <v>1130</v>
      </c>
      <c r="J22" s="15" t="str">
        <f>VLOOKUP(I22,[2]partidas!$A$1:$B$274,2)</f>
        <v>Sueldos base al personal permanente</v>
      </c>
      <c r="K22" s="18">
        <f t="shared" si="0"/>
        <v>2119893.7000000007</v>
      </c>
      <c r="L22" s="18">
        <v>211989.37</v>
      </c>
      <c r="M22" s="18">
        <v>211989.37</v>
      </c>
      <c r="N22" s="57">
        <v>211989.37</v>
      </c>
      <c r="O22" s="57">
        <v>211989.37</v>
      </c>
      <c r="P22" s="57">
        <v>211989.37</v>
      </c>
      <c r="Q22" s="57">
        <v>211989.37</v>
      </c>
      <c r="R22" s="57">
        <v>211989.37</v>
      </c>
      <c r="S22" s="57">
        <v>211989.37</v>
      </c>
      <c r="T22" s="57">
        <v>211989.37</v>
      </c>
      <c r="U22" s="57">
        <v>0</v>
      </c>
      <c r="V22" s="57">
        <v>0</v>
      </c>
      <c r="W22" s="57">
        <v>211989.37</v>
      </c>
      <c r="X22" s="58" t="s">
        <v>399</v>
      </c>
      <c r="Y22"/>
      <c r="Z22"/>
      <c r="AA22"/>
      <c r="AB22"/>
      <c r="AC22"/>
      <c r="AD22"/>
      <c r="AE22"/>
      <c r="AF22"/>
      <c r="AG22"/>
      <c r="AH22"/>
      <c r="AI22"/>
      <c r="AJ22"/>
      <c r="AK22"/>
      <c r="AL22"/>
      <c r="AM22"/>
      <c r="AN22"/>
      <c r="AO22"/>
      <c r="AP22"/>
      <c r="AQ22"/>
      <c r="AR22"/>
      <c r="AS22"/>
      <c r="AT22"/>
      <c r="AU22"/>
      <c r="AV22"/>
      <c r="AW22"/>
      <c r="AX22"/>
    </row>
    <row r="23" spans="1:50" s="7" customFormat="1" ht="45" x14ac:dyDescent="0.25">
      <c r="A23" s="14" t="s">
        <v>423</v>
      </c>
      <c r="B23" s="15">
        <v>1422730001</v>
      </c>
      <c r="C23" s="16" t="s">
        <v>31</v>
      </c>
      <c r="D23" s="16" t="s">
        <v>32</v>
      </c>
      <c r="E23" s="31" t="s">
        <v>386</v>
      </c>
      <c r="F23" s="79" t="s">
        <v>406</v>
      </c>
      <c r="G23" s="31" t="s">
        <v>504</v>
      </c>
      <c r="H23" s="16" t="str">
        <f>VLOOKUP(D23,'[2]DATOS PRESUP'!$A$15:$C$33,3)</f>
        <v>Administración  e impartición de los servicios educativos existentes de la Universidad Politécnica del Bicentenario</v>
      </c>
      <c r="I23" s="17">
        <v>1130</v>
      </c>
      <c r="J23" s="15" t="str">
        <f>VLOOKUP(I23,[2]partidas!$A$1:$B$274,2)</f>
        <v>Sueldos base al personal permanente</v>
      </c>
      <c r="K23" s="18">
        <f t="shared" si="0"/>
        <v>211989.37</v>
      </c>
      <c r="L23" s="18">
        <v>0</v>
      </c>
      <c r="M23" s="18">
        <v>0</v>
      </c>
      <c r="N23" s="57">
        <v>0</v>
      </c>
      <c r="O23" s="57">
        <v>0</v>
      </c>
      <c r="P23" s="57">
        <v>0</v>
      </c>
      <c r="Q23" s="57">
        <v>0</v>
      </c>
      <c r="R23" s="57">
        <v>0</v>
      </c>
      <c r="S23" s="57">
        <v>0</v>
      </c>
      <c r="T23" s="57">
        <v>0</v>
      </c>
      <c r="U23" s="57">
        <v>211989.37</v>
      </c>
      <c r="V23" s="57">
        <v>0</v>
      </c>
      <c r="W23" s="57">
        <v>0</v>
      </c>
      <c r="X23" s="58" t="s">
        <v>399</v>
      </c>
      <c r="Y23"/>
      <c r="Z23"/>
      <c r="AA23"/>
      <c r="AB23"/>
      <c r="AC23"/>
      <c r="AD23"/>
      <c r="AE23"/>
      <c r="AF23"/>
      <c r="AG23"/>
      <c r="AH23"/>
      <c r="AI23"/>
      <c r="AJ23"/>
      <c r="AK23"/>
      <c r="AL23"/>
      <c r="AM23"/>
      <c r="AN23"/>
      <c r="AO23"/>
      <c r="AP23"/>
      <c r="AQ23"/>
      <c r="AR23"/>
      <c r="AS23"/>
      <c r="AT23"/>
      <c r="AU23"/>
      <c r="AV23"/>
      <c r="AW23"/>
      <c r="AX23"/>
    </row>
    <row r="24" spans="1:50" s="7" customFormat="1" ht="45" x14ac:dyDescent="0.25">
      <c r="A24" s="14" t="s">
        <v>423</v>
      </c>
      <c r="B24" s="15">
        <v>1122010000</v>
      </c>
      <c r="C24" s="16" t="s">
        <v>31</v>
      </c>
      <c r="D24" s="16" t="s">
        <v>32</v>
      </c>
      <c r="E24" s="31" t="s">
        <v>386</v>
      </c>
      <c r="F24" s="79" t="s">
        <v>397</v>
      </c>
      <c r="G24" s="31" t="s">
        <v>504</v>
      </c>
      <c r="H24" s="16" t="str">
        <f>VLOOKUP(D24,'[2]DATOS PRESUP'!$A$15:$C$33,3)</f>
        <v>Administración  e impartición de los servicios educativos existentes de la Universidad Politécnica del Bicentenario</v>
      </c>
      <c r="I24" s="17">
        <v>1130</v>
      </c>
      <c r="J24" s="15" t="str">
        <f>VLOOKUP(I24,[2]partidas!$A$1:$B$274,2)</f>
        <v>Sueldos base al personal permanente</v>
      </c>
      <c r="K24" s="18">
        <f t="shared" si="0"/>
        <v>211989.37</v>
      </c>
      <c r="L24" s="18">
        <v>0</v>
      </c>
      <c r="M24" s="18">
        <v>0</v>
      </c>
      <c r="N24" s="57">
        <v>0</v>
      </c>
      <c r="O24" s="57">
        <v>0</v>
      </c>
      <c r="P24" s="57">
        <v>0</v>
      </c>
      <c r="Q24" s="57">
        <v>0</v>
      </c>
      <c r="R24" s="57">
        <v>0</v>
      </c>
      <c r="S24" s="57">
        <v>0</v>
      </c>
      <c r="T24" s="57">
        <v>0</v>
      </c>
      <c r="U24" s="57">
        <v>0</v>
      </c>
      <c r="V24" s="57">
        <v>211989.37</v>
      </c>
      <c r="W24" s="57">
        <v>0</v>
      </c>
      <c r="X24" s="58" t="s">
        <v>399</v>
      </c>
      <c r="Y24"/>
      <c r="Z24"/>
      <c r="AA24"/>
      <c r="AB24"/>
      <c r="AC24"/>
      <c r="AD24"/>
      <c r="AE24"/>
      <c r="AF24"/>
      <c r="AG24"/>
      <c r="AH24"/>
      <c r="AI24"/>
      <c r="AJ24"/>
      <c r="AK24"/>
      <c r="AL24"/>
      <c r="AM24"/>
      <c r="AN24"/>
      <c r="AO24"/>
      <c r="AP24"/>
      <c r="AQ24"/>
      <c r="AR24"/>
      <c r="AS24"/>
      <c r="AT24"/>
      <c r="AU24"/>
      <c r="AV24"/>
      <c r="AW24"/>
      <c r="AX24"/>
    </row>
    <row r="25" spans="1:50" s="7" customFormat="1" ht="45" x14ac:dyDescent="0.25">
      <c r="A25" s="14" t="s">
        <v>422</v>
      </c>
      <c r="B25" s="15">
        <v>1522010000</v>
      </c>
      <c r="C25" s="16" t="s">
        <v>31</v>
      </c>
      <c r="D25" s="16" t="s">
        <v>32</v>
      </c>
      <c r="E25" s="31" t="s">
        <v>386</v>
      </c>
      <c r="F25" s="79" t="s">
        <v>407</v>
      </c>
      <c r="G25" s="31" t="s">
        <v>505</v>
      </c>
      <c r="H25" s="16" t="str">
        <f>VLOOKUP(D25,'[2]DATOS PRESUP'!$A$15:$C$33,3)</f>
        <v>Administración  e impartición de los servicios educativos existentes de la Universidad Politécnica del Bicentenario</v>
      </c>
      <c r="I25" s="17">
        <v>1130</v>
      </c>
      <c r="J25" s="15" t="str">
        <f>VLOOKUP(I25,[2]partidas!$A$1:$B$274,2)</f>
        <v>Sueldos base al personal permanente</v>
      </c>
      <c r="K25" s="18">
        <f t="shared" si="0"/>
        <v>1020589.09</v>
      </c>
      <c r="L25" s="18">
        <v>103047.94</v>
      </c>
      <c r="M25" s="18">
        <v>103047.94</v>
      </c>
      <c r="N25" s="57">
        <v>103047.94</v>
      </c>
      <c r="O25" s="57">
        <v>103047.94</v>
      </c>
      <c r="P25" s="57">
        <v>103047.94</v>
      </c>
      <c r="Q25" s="57">
        <v>103047.94</v>
      </c>
      <c r="R25" s="57">
        <v>103047.94</v>
      </c>
      <c r="S25" s="57">
        <v>103047.94</v>
      </c>
      <c r="T25" s="57">
        <v>103047.94</v>
      </c>
      <c r="U25" s="57">
        <v>0</v>
      </c>
      <c r="V25" s="57">
        <v>0</v>
      </c>
      <c r="W25" s="57">
        <v>93157.63</v>
      </c>
      <c r="X25" s="58" t="s">
        <v>399</v>
      </c>
      <c r="Y25"/>
      <c r="Z25"/>
      <c r="AA25"/>
      <c r="AB25"/>
      <c r="AC25"/>
      <c r="AD25"/>
      <c r="AE25"/>
      <c r="AF25"/>
      <c r="AG25"/>
      <c r="AH25"/>
      <c r="AI25"/>
      <c r="AJ25"/>
      <c r="AK25"/>
      <c r="AL25"/>
      <c r="AM25"/>
      <c r="AN25"/>
      <c r="AO25"/>
      <c r="AP25"/>
      <c r="AQ25"/>
      <c r="AR25"/>
      <c r="AS25"/>
      <c r="AT25"/>
      <c r="AU25"/>
      <c r="AV25"/>
      <c r="AW25"/>
      <c r="AX25"/>
    </row>
    <row r="26" spans="1:50" s="7" customFormat="1" ht="45" x14ac:dyDescent="0.25">
      <c r="A26" s="14" t="s">
        <v>422</v>
      </c>
      <c r="B26" s="15">
        <v>1422730001</v>
      </c>
      <c r="C26" s="16" t="s">
        <v>31</v>
      </c>
      <c r="D26" s="16" t="s">
        <v>32</v>
      </c>
      <c r="E26" s="31" t="s">
        <v>386</v>
      </c>
      <c r="F26" s="79">
        <v>10</v>
      </c>
      <c r="G26" s="31" t="s">
        <v>505</v>
      </c>
      <c r="H26" s="16" t="str">
        <f>VLOOKUP(D26,'[2]DATOS PRESUP'!$A$15:$C$33,3)</f>
        <v>Administración  e impartición de los servicios educativos existentes de la Universidad Politécnica del Bicentenario</v>
      </c>
      <c r="I26" s="17">
        <v>1130</v>
      </c>
      <c r="J26" s="15" t="str">
        <f>VLOOKUP(I26,[2]partidas!$A$1:$B$274,2)</f>
        <v>Sueldos base al personal permanente</v>
      </c>
      <c r="K26" s="18">
        <f t="shared" si="0"/>
        <v>103047.94</v>
      </c>
      <c r="L26" s="18">
        <v>0</v>
      </c>
      <c r="M26" s="18">
        <v>0</v>
      </c>
      <c r="N26" s="57">
        <v>0</v>
      </c>
      <c r="O26" s="57">
        <v>0</v>
      </c>
      <c r="P26" s="57">
        <v>0</v>
      </c>
      <c r="Q26" s="57">
        <v>0</v>
      </c>
      <c r="R26" s="57">
        <v>0</v>
      </c>
      <c r="S26" s="57">
        <v>0</v>
      </c>
      <c r="T26" s="57">
        <v>0</v>
      </c>
      <c r="U26" s="57">
        <v>103047.94</v>
      </c>
      <c r="V26" s="57">
        <v>0</v>
      </c>
      <c r="W26" s="57">
        <v>0</v>
      </c>
      <c r="X26" s="58" t="s">
        <v>399</v>
      </c>
      <c r="Y26"/>
      <c r="Z26"/>
      <c r="AA26"/>
      <c r="AB26"/>
      <c r="AC26"/>
      <c r="AD26"/>
      <c r="AE26"/>
      <c r="AF26"/>
      <c r="AG26"/>
      <c r="AH26"/>
      <c r="AI26"/>
      <c r="AJ26"/>
      <c r="AK26"/>
      <c r="AL26"/>
      <c r="AM26"/>
      <c r="AN26"/>
      <c r="AO26"/>
      <c r="AP26"/>
      <c r="AQ26"/>
      <c r="AR26"/>
      <c r="AS26"/>
      <c r="AT26"/>
      <c r="AU26"/>
      <c r="AV26"/>
      <c r="AW26"/>
      <c r="AX26"/>
    </row>
    <row r="27" spans="1:50" s="7" customFormat="1" ht="45" x14ac:dyDescent="0.25">
      <c r="A27" s="14" t="s">
        <v>422</v>
      </c>
      <c r="B27" s="15">
        <v>1122010000</v>
      </c>
      <c r="C27" s="16" t="s">
        <v>31</v>
      </c>
      <c r="D27" s="16" t="s">
        <v>32</v>
      </c>
      <c r="E27" s="31" t="s">
        <v>386</v>
      </c>
      <c r="F27" s="79" t="s">
        <v>407</v>
      </c>
      <c r="G27" s="31" t="s">
        <v>505</v>
      </c>
      <c r="H27" s="16" t="str">
        <f>VLOOKUP(D27,'[2]DATOS PRESUP'!$A$15:$C$33,3)</f>
        <v>Administración  e impartición de los servicios educativos existentes de la Universidad Politécnica del Bicentenario</v>
      </c>
      <c r="I27" s="17">
        <v>1130</v>
      </c>
      <c r="J27" s="15" t="str">
        <f>VLOOKUP(I27,[2]partidas!$A$1:$B$274,2)</f>
        <v>Sueldos base al personal permanente</v>
      </c>
      <c r="K27" s="18">
        <f t="shared" si="0"/>
        <v>112938.25</v>
      </c>
      <c r="L27" s="18">
        <v>0</v>
      </c>
      <c r="M27" s="18">
        <v>0</v>
      </c>
      <c r="N27" s="57">
        <v>0</v>
      </c>
      <c r="O27" s="57">
        <v>0</v>
      </c>
      <c r="P27" s="57">
        <v>0</v>
      </c>
      <c r="Q27" s="57">
        <v>0</v>
      </c>
      <c r="R27" s="57">
        <v>0</v>
      </c>
      <c r="S27" s="57">
        <v>0</v>
      </c>
      <c r="T27" s="57">
        <v>0</v>
      </c>
      <c r="U27" s="57">
        <v>0</v>
      </c>
      <c r="V27" s="57">
        <v>112938.25</v>
      </c>
      <c r="W27" s="57">
        <v>0</v>
      </c>
      <c r="X27" s="58" t="s">
        <v>399</v>
      </c>
      <c r="Y27"/>
      <c r="Z27"/>
      <c r="AA27"/>
      <c r="AB27"/>
      <c r="AC27"/>
      <c r="AD27"/>
      <c r="AE27"/>
      <c r="AF27"/>
      <c r="AG27"/>
      <c r="AH27"/>
      <c r="AI27"/>
      <c r="AJ27"/>
      <c r="AK27"/>
      <c r="AL27"/>
      <c r="AM27"/>
      <c r="AN27"/>
      <c r="AO27"/>
      <c r="AP27"/>
      <c r="AQ27"/>
      <c r="AR27"/>
      <c r="AS27"/>
      <c r="AT27"/>
      <c r="AU27"/>
      <c r="AV27"/>
      <c r="AW27"/>
      <c r="AX27"/>
    </row>
    <row r="28" spans="1:50" s="7" customFormat="1" ht="45" x14ac:dyDescent="0.25">
      <c r="A28" s="14" t="s">
        <v>110</v>
      </c>
      <c r="B28" s="15">
        <v>1522010000</v>
      </c>
      <c r="C28" s="16" t="s">
        <v>31</v>
      </c>
      <c r="D28" s="16" t="s">
        <v>32</v>
      </c>
      <c r="E28" s="31" t="s">
        <v>386</v>
      </c>
      <c r="F28" s="79" t="s">
        <v>408</v>
      </c>
      <c r="G28" s="31" t="s">
        <v>510</v>
      </c>
      <c r="H28" s="16" t="str">
        <f>VLOOKUP(D28,'[2]DATOS PRESUP'!$A$15:$C$33,3)</f>
        <v>Administración  e impartición de los servicios educativos existentes de la Universidad Politécnica del Bicentenario</v>
      </c>
      <c r="I28" s="17">
        <v>1130</v>
      </c>
      <c r="J28" s="15" t="str">
        <f>VLOOKUP(I28,[2]partidas!$A$1:$B$274,2)</f>
        <v>Sueldos base al personal permanente</v>
      </c>
      <c r="K28" s="18">
        <f t="shared" si="0"/>
        <v>441240.84</v>
      </c>
      <c r="L28" s="18">
        <v>49026.76</v>
      </c>
      <c r="M28" s="18">
        <v>49026.76</v>
      </c>
      <c r="N28" s="57">
        <v>49026.76</v>
      </c>
      <c r="O28" s="57">
        <v>49026.76</v>
      </c>
      <c r="P28" s="57">
        <v>49026.76</v>
      </c>
      <c r="Q28" s="57">
        <v>49026.76</v>
      </c>
      <c r="R28" s="57">
        <v>49026.76</v>
      </c>
      <c r="S28" s="57">
        <v>49026.76</v>
      </c>
      <c r="T28" s="57">
        <v>49026.76</v>
      </c>
      <c r="U28" s="57">
        <v>0</v>
      </c>
      <c r="V28" s="57">
        <v>0</v>
      </c>
      <c r="W28" s="57">
        <v>0</v>
      </c>
      <c r="X28" s="58" t="s">
        <v>399</v>
      </c>
      <c r="Y28"/>
      <c r="Z28"/>
      <c r="AA28"/>
      <c r="AB28"/>
      <c r="AC28"/>
      <c r="AD28"/>
      <c r="AE28"/>
      <c r="AF28"/>
      <c r="AG28"/>
      <c r="AH28"/>
      <c r="AI28"/>
      <c r="AJ28"/>
      <c r="AK28"/>
      <c r="AL28"/>
      <c r="AM28"/>
      <c r="AN28"/>
      <c r="AO28"/>
      <c r="AP28"/>
      <c r="AQ28"/>
      <c r="AR28"/>
      <c r="AS28"/>
      <c r="AT28"/>
      <c r="AU28"/>
      <c r="AV28"/>
      <c r="AW28"/>
      <c r="AX28"/>
    </row>
    <row r="29" spans="1:50" s="7" customFormat="1" ht="45" x14ac:dyDescent="0.25">
      <c r="A29" s="14" t="s">
        <v>110</v>
      </c>
      <c r="B29" s="15">
        <v>1422730001</v>
      </c>
      <c r="C29" s="16" t="s">
        <v>31</v>
      </c>
      <c r="D29" s="16" t="s">
        <v>32</v>
      </c>
      <c r="E29" s="31" t="s">
        <v>386</v>
      </c>
      <c r="F29" s="79" t="s">
        <v>408</v>
      </c>
      <c r="G29" s="31" t="s">
        <v>510</v>
      </c>
      <c r="H29" s="16" t="str">
        <f>VLOOKUP(D29,'[2]DATOS PRESUP'!$A$15:$C$33,3)</f>
        <v>Administración  e impartición de los servicios educativos existentes de la Universidad Politécnica del Bicentenario</v>
      </c>
      <c r="I29" s="17">
        <v>1130</v>
      </c>
      <c r="J29" s="15" t="str">
        <f>VLOOKUP(I29,[2]partidas!$A$1:$B$274,2)</f>
        <v>Sueldos base al personal permanente</v>
      </c>
      <c r="K29" s="18">
        <f t="shared" si="0"/>
        <v>49026.76</v>
      </c>
      <c r="L29" s="18">
        <v>0</v>
      </c>
      <c r="M29" s="18">
        <v>0</v>
      </c>
      <c r="N29" s="57">
        <v>0</v>
      </c>
      <c r="O29" s="57">
        <v>0</v>
      </c>
      <c r="P29" s="57">
        <v>0</v>
      </c>
      <c r="Q29" s="57">
        <v>0</v>
      </c>
      <c r="R29" s="57">
        <v>0</v>
      </c>
      <c r="S29" s="57">
        <v>0</v>
      </c>
      <c r="T29" s="57">
        <v>0</v>
      </c>
      <c r="U29" s="57">
        <v>49026.76</v>
      </c>
      <c r="V29" s="57">
        <v>0</v>
      </c>
      <c r="W29" s="57">
        <v>0</v>
      </c>
      <c r="X29" s="58" t="s">
        <v>399</v>
      </c>
      <c r="Y29"/>
      <c r="Z29"/>
      <c r="AA29"/>
      <c r="AB29"/>
      <c r="AC29"/>
      <c r="AD29"/>
      <c r="AE29"/>
      <c r="AF29"/>
      <c r="AG29"/>
      <c r="AH29"/>
      <c r="AI29"/>
      <c r="AJ29"/>
      <c r="AK29"/>
      <c r="AL29"/>
      <c r="AM29"/>
      <c r="AN29"/>
      <c r="AO29"/>
      <c r="AP29"/>
      <c r="AQ29"/>
      <c r="AR29"/>
      <c r="AS29"/>
      <c r="AT29"/>
      <c r="AU29"/>
      <c r="AV29"/>
      <c r="AW29"/>
      <c r="AX29"/>
    </row>
    <row r="30" spans="1:50" s="7" customFormat="1" ht="45" x14ac:dyDescent="0.25">
      <c r="A30" s="14" t="s">
        <v>110</v>
      </c>
      <c r="B30" s="15">
        <v>1122010000</v>
      </c>
      <c r="C30" s="16" t="s">
        <v>31</v>
      </c>
      <c r="D30" s="16" t="s">
        <v>32</v>
      </c>
      <c r="E30" s="31" t="s">
        <v>386</v>
      </c>
      <c r="F30" s="79" t="s">
        <v>408</v>
      </c>
      <c r="G30" s="31" t="s">
        <v>510</v>
      </c>
      <c r="H30" s="16" t="str">
        <f>VLOOKUP(D30,'[2]DATOS PRESUP'!$A$15:$C$33,3)</f>
        <v>Administración  e impartición de los servicios educativos existentes de la Universidad Politécnica del Bicentenario</v>
      </c>
      <c r="I30" s="17">
        <v>1130</v>
      </c>
      <c r="J30" s="15" t="str">
        <f>VLOOKUP(I30,[2]partidas!$A$1:$B$274,2)</f>
        <v>Sueldos base al personal permanente</v>
      </c>
      <c r="K30" s="18">
        <f t="shared" si="0"/>
        <v>98053.53</v>
      </c>
      <c r="L30" s="18">
        <v>0</v>
      </c>
      <c r="M30" s="18">
        <v>0</v>
      </c>
      <c r="N30" s="57">
        <v>0</v>
      </c>
      <c r="O30" s="57">
        <v>0</v>
      </c>
      <c r="P30" s="57">
        <v>0</v>
      </c>
      <c r="Q30" s="57">
        <v>0</v>
      </c>
      <c r="R30" s="57">
        <v>0</v>
      </c>
      <c r="S30" s="57">
        <v>0</v>
      </c>
      <c r="T30" s="57">
        <v>0</v>
      </c>
      <c r="U30" s="57">
        <v>0</v>
      </c>
      <c r="V30" s="57">
        <v>98053.53</v>
      </c>
      <c r="W30" s="57">
        <v>0</v>
      </c>
      <c r="X30" s="58" t="s">
        <v>399</v>
      </c>
      <c r="Y30"/>
      <c r="Z30"/>
      <c r="AA30"/>
      <c r="AB30"/>
      <c r="AC30"/>
      <c r="AD30"/>
      <c r="AE30"/>
      <c r="AF30"/>
      <c r="AG30"/>
      <c r="AH30"/>
      <c r="AI30"/>
      <c r="AJ30"/>
      <c r="AK30"/>
      <c r="AL30"/>
      <c r="AM30"/>
      <c r="AN30"/>
      <c r="AO30"/>
      <c r="AP30"/>
      <c r="AQ30"/>
      <c r="AR30"/>
      <c r="AS30"/>
      <c r="AT30"/>
      <c r="AU30"/>
      <c r="AV30"/>
      <c r="AW30"/>
      <c r="AX30"/>
    </row>
    <row r="31" spans="1:50" s="7" customFormat="1" ht="45" x14ac:dyDescent="0.25">
      <c r="A31" s="14" t="s">
        <v>424</v>
      </c>
      <c r="B31" s="15">
        <v>1522010000</v>
      </c>
      <c r="C31" s="16" t="s">
        <v>31</v>
      </c>
      <c r="D31" s="16" t="s">
        <v>32</v>
      </c>
      <c r="E31" s="31" t="s">
        <v>386</v>
      </c>
      <c r="F31" s="79" t="s">
        <v>409</v>
      </c>
      <c r="G31" s="31" t="s">
        <v>511</v>
      </c>
      <c r="H31" s="16" t="str">
        <f>VLOOKUP(D31,'[2]DATOS PRESUP'!$A$15:$C$33,3)</f>
        <v>Administración  e impartición de los servicios educativos existentes de la Universidad Politécnica del Bicentenario</v>
      </c>
      <c r="I31" s="17">
        <v>1130</v>
      </c>
      <c r="J31" s="15" t="str">
        <f>VLOOKUP(I31,[2]partidas!$A$1:$B$274,2)</f>
        <v>Sueldos base al personal permanente</v>
      </c>
      <c r="K31" s="18">
        <f t="shared" si="0"/>
        <v>1260550.7099999997</v>
      </c>
      <c r="L31" s="18">
        <v>140061.19</v>
      </c>
      <c r="M31" s="18">
        <v>140061.19</v>
      </c>
      <c r="N31" s="57">
        <v>140061.19</v>
      </c>
      <c r="O31" s="57">
        <v>140061.19</v>
      </c>
      <c r="P31" s="57">
        <v>140061.19</v>
      </c>
      <c r="Q31" s="57">
        <v>140061.19</v>
      </c>
      <c r="R31" s="57">
        <v>140061.19</v>
      </c>
      <c r="S31" s="57">
        <v>140061.19</v>
      </c>
      <c r="T31" s="57">
        <v>140061.19</v>
      </c>
      <c r="U31" s="57">
        <v>0</v>
      </c>
      <c r="V31" s="57">
        <v>0</v>
      </c>
      <c r="W31" s="57">
        <v>0</v>
      </c>
      <c r="X31" s="58" t="s">
        <v>399</v>
      </c>
      <c r="Y31"/>
      <c r="Z31"/>
      <c r="AA31"/>
      <c r="AB31"/>
      <c r="AC31"/>
      <c r="AD31"/>
      <c r="AE31"/>
      <c r="AF31"/>
      <c r="AG31"/>
      <c r="AH31"/>
      <c r="AI31"/>
      <c r="AJ31"/>
      <c r="AK31"/>
      <c r="AL31"/>
      <c r="AM31"/>
      <c r="AN31"/>
      <c r="AO31"/>
      <c r="AP31"/>
      <c r="AQ31"/>
      <c r="AR31"/>
      <c r="AS31"/>
      <c r="AT31"/>
      <c r="AU31"/>
      <c r="AV31"/>
      <c r="AW31"/>
      <c r="AX31"/>
    </row>
    <row r="32" spans="1:50" s="7" customFormat="1" ht="45" x14ac:dyDescent="0.25">
      <c r="A32" s="14" t="s">
        <v>424</v>
      </c>
      <c r="B32" s="15">
        <v>1422730001</v>
      </c>
      <c r="C32" s="16" t="s">
        <v>31</v>
      </c>
      <c r="D32" s="16" t="s">
        <v>32</v>
      </c>
      <c r="E32" s="31" t="s">
        <v>386</v>
      </c>
      <c r="F32" s="79" t="s">
        <v>409</v>
      </c>
      <c r="G32" s="31" t="s">
        <v>511</v>
      </c>
      <c r="H32" s="16" t="str">
        <f>VLOOKUP(D32,'[2]DATOS PRESUP'!$A$15:$C$33,3)</f>
        <v>Administración  e impartición de los servicios educativos existentes de la Universidad Politécnica del Bicentenario</v>
      </c>
      <c r="I32" s="17">
        <v>1130</v>
      </c>
      <c r="J32" s="15" t="str">
        <f>VLOOKUP(I32,[2]partidas!$A$1:$B$274,2)</f>
        <v>Sueldos base al personal permanente</v>
      </c>
      <c r="K32" s="18">
        <f t="shared" si="0"/>
        <v>140061.19</v>
      </c>
      <c r="L32" s="18">
        <v>0</v>
      </c>
      <c r="M32" s="18">
        <v>0</v>
      </c>
      <c r="N32" s="57">
        <v>0</v>
      </c>
      <c r="O32" s="57">
        <v>0</v>
      </c>
      <c r="P32" s="57">
        <v>0</v>
      </c>
      <c r="Q32" s="57">
        <v>0</v>
      </c>
      <c r="R32" s="57">
        <v>0</v>
      </c>
      <c r="S32" s="57">
        <v>0</v>
      </c>
      <c r="T32" s="57">
        <v>0</v>
      </c>
      <c r="U32" s="57">
        <v>140061.19</v>
      </c>
      <c r="V32" s="57">
        <v>0</v>
      </c>
      <c r="W32" s="57">
        <v>0</v>
      </c>
      <c r="X32" s="58" t="s">
        <v>399</v>
      </c>
      <c r="Y32"/>
      <c r="Z32"/>
      <c r="AA32"/>
      <c r="AB32"/>
      <c r="AC32"/>
      <c r="AD32"/>
      <c r="AE32"/>
      <c r="AF32"/>
      <c r="AG32"/>
      <c r="AH32"/>
      <c r="AI32"/>
      <c r="AJ32"/>
      <c r="AK32"/>
      <c r="AL32"/>
      <c r="AM32"/>
      <c r="AN32"/>
      <c r="AO32"/>
      <c r="AP32"/>
      <c r="AQ32"/>
      <c r="AR32"/>
      <c r="AS32"/>
      <c r="AT32"/>
      <c r="AU32"/>
      <c r="AV32"/>
      <c r="AW32"/>
      <c r="AX32"/>
    </row>
    <row r="33" spans="1:50" s="7" customFormat="1" ht="45" x14ac:dyDescent="0.25">
      <c r="A33" s="14" t="s">
        <v>424</v>
      </c>
      <c r="B33" s="15">
        <v>1122010000</v>
      </c>
      <c r="C33" s="16" t="s">
        <v>31</v>
      </c>
      <c r="D33" s="16" t="s">
        <v>32</v>
      </c>
      <c r="E33" s="31" t="s">
        <v>386</v>
      </c>
      <c r="F33" s="79" t="s">
        <v>409</v>
      </c>
      <c r="G33" s="31" t="s">
        <v>511</v>
      </c>
      <c r="H33" s="16" t="str">
        <f>VLOOKUP(D33,'[2]DATOS PRESUP'!$A$15:$C$33,3)</f>
        <v>Administración  e impartición de los servicios educativos existentes de la Universidad Politécnica del Bicentenario</v>
      </c>
      <c r="I33" s="17">
        <v>1130</v>
      </c>
      <c r="J33" s="15" t="str">
        <f>VLOOKUP(I33,[2]partidas!$A$1:$B$274,2)</f>
        <v>Sueldos base al personal permanente</v>
      </c>
      <c r="K33" s="18">
        <f t="shared" si="0"/>
        <v>280122.38</v>
      </c>
      <c r="L33" s="18">
        <v>0</v>
      </c>
      <c r="M33" s="18">
        <v>0</v>
      </c>
      <c r="N33" s="57">
        <v>0</v>
      </c>
      <c r="O33" s="57">
        <v>0</v>
      </c>
      <c r="P33" s="57">
        <v>0</v>
      </c>
      <c r="Q33" s="57">
        <v>0</v>
      </c>
      <c r="R33" s="57">
        <v>0</v>
      </c>
      <c r="S33" s="57">
        <v>0</v>
      </c>
      <c r="T33" s="57">
        <v>0</v>
      </c>
      <c r="U33" s="57">
        <v>0</v>
      </c>
      <c r="V33" s="57">
        <v>140061.19</v>
      </c>
      <c r="W33" s="57">
        <v>140061.19</v>
      </c>
      <c r="X33" s="58" t="s">
        <v>399</v>
      </c>
      <c r="Y33"/>
      <c r="Z33"/>
      <c r="AA33"/>
      <c r="AB33"/>
      <c r="AC33"/>
      <c r="AD33"/>
      <c r="AE33"/>
      <c r="AF33"/>
      <c r="AG33"/>
      <c r="AH33"/>
      <c r="AI33"/>
      <c r="AJ33"/>
      <c r="AK33"/>
      <c r="AL33"/>
      <c r="AM33"/>
      <c r="AN33"/>
      <c r="AO33"/>
      <c r="AP33"/>
      <c r="AQ33"/>
      <c r="AR33"/>
      <c r="AS33"/>
      <c r="AT33"/>
      <c r="AU33"/>
      <c r="AV33"/>
      <c r="AW33"/>
      <c r="AX33"/>
    </row>
    <row r="34" spans="1:50" s="7" customFormat="1" ht="45" x14ac:dyDescent="0.25">
      <c r="A34" s="14" t="s">
        <v>187</v>
      </c>
      <c r="B34" s="15">
        <v>1122010000</v>
      </c>
      <c r="C34" s="16" t="s">
        <v>31</v>
      </c>
      <c r="D34" s="16" t="s">
        <v>32</v>
      </c>
      <c r="E34" s="31" t="s">
        <v>386</v>
      </c>
      <c r="F34" s="79" t="s">
        <v>410</v>
      </c>
      <c r="G34" s="31" t="s">
        <v>512</v>
      </c>
      <c r="H34" s="16" t="str">
        <f>VLOOKUP(D34,'[2]DATOS PRESUP'!$A$15:$C$33,3)</f>
        <v>Administración  e impartición de los servicios educativos existentes de la Universidad Politécnica del Bicentenario</v>
      </c>
      <c r="I34" s="17">
        <v>1130</v>
      </c>
      <c r="J34" s="15" t="str">
        <f>VLOOKUP(I34,[2]partidas!$A$1:$B$274,2)</f>
        <v>Sueldos base al personal permanente</v>
      </c>
      <c r="K34" s="18">
        <f t="shared" si="0"/>
        <v>312938.96000000002</v>
      </c>
      <c r="L34" s="18">
        <v>0</v>
      </c>
      <c r="M34" s="18">
        <v>0</v>
      </c>
      <c r="N34" s="57">
        <v>0</v>
      </c>
      <c r="O34" s="57">
        <v>0</v>
      </c>
      <c r="P34" s="57">
        <v>0</v>
      </c>
      <c r="Q34" s="57">
        <v>0</v>
      </c>
      <c r="R34" s="57">
        <v>0</v>
      </c>
      <c r="S34" s="57">
        <v>0</v>
      </c>
      <c r="T34" s="57">
        <v>0</v>
      </c>
      <c r="U34" s="57">
        <v>0</v>
      </c>
      <c r="V34" s="57">
        <v>156469.48000000001</v>
      </c>
      <c r="W34" s="57">
        <v>156469.48000000001</v>
      </c>
      <c r="X34" s="58" t="s">
        <v>399</v>
      </c>
      <c r="Y34"/>
      <c r="Z34"/>
      <c r="AA34"/>
      <c r="AB34"/>
      <c r="AC34"/>
      <c r="AD34"/>
      <c r="AE34"/>
      <c r="AF34"/>
      <c r="AG34"/>
      <c r="AH34"/>
      <c r="AI34"/>
      <c r="AJ34"/>
      <c r="AK34"/>
      <c r="AL34"/>
      <c r="AM34"/>
      <c r="AN34"/>
      <c r="AO34"/>
      <c r="AP34"/>
      <c r="AQ34"/>
      <c r="AR34"/>
      <c r="AS34"/>
      <c r="AT34"/>
      <c r="AU34"/>
      <c r="AV34"/>
      <c r="AW34"/>
      <c r="AX34"/>
    </row>
    <row r="35" spans="1:50" s="7" customFormat="1" ht="45" x14ac:dyDescent="0.25">
      <c r="A35" s="14" t="s">
        <v>187</v>
      </c>
      <c r="B35" s="15">
        <v>1422730001</v>
      </c>
      <c r="C35" s="16" t="s">
        <v>31</v>
      </c>
      <c r="D35" s="16" t="s">
        <v>32</v>
      </c>
      <c r="E35" s="31" t="s">
        <v>386</v>
      </c>
      <c r="F35" s="79" t="s">
        <v>410</v>
      </c>
      <c r="G35" s="31" t="s">
        <v>512</v>
      </c>
      <c r="H35" s="16" t="str">
        <f>VLOOKUP(D35,'[2]DATOS PRESUP'!$A$15:$C$33,3)</f>
        <v>Administración  e impartición de los servicios educativos existentes de la Universidad Politécnica del Bicentenario</v>
      </c>
      <c r="I35" s="17">
        <v>1130</v>
      </c>
      <c r="J35" s="15" t="str">
        <f>VLOOKUP(I35,[2]partidas!$A$1:$B$274,2)</f>
        <v>Sueldos base al personal permanente</v>
      </c>
      <c r="K35" s="18">
        <f t="shared" si="0"/>
        <v>156469.48000000001</v>
      </c>
      <c r="L35" s="18">
        <v>0</v>
      </c>
      <c r="M35" s="18">
        <v>0</v>
      </c>
      <c r="N35" s="57">
        <v>0</v>
      </c>
      <c r="O35" s="57">
        <v>0</v>
      </c>
      <c r="P35" s="57">
        <v>0</v>
      </c>
      <c r="Q35" s="57">
        <v>0</v>
      </c>
      <c r="R35" s="57">
        <v>0</v>
      </c>
      <c r="S35" s="57">
        <v>0</v>
      </c>
      <c r="T35" s="57">
        <v>0</v>
      </c>
      <c r="U35" s="57">
        <v>156469.48000000001</v>
      </c>
      <c r="V35" s="57">
        <v>0</v>
      </c>
      <c r="W35" s="57">
        <v>0</v>
      </c>
      <c r="X35" s="58" t="s">
        <v>399</v>
      </c>
      <c r="Y35"/>
      <c r="Z35"/>
      <c r="AA35"/>
      <c r="AB35"/>
      <c r="AC35"/>
      <c r="AD35"/>
      <c r="AE35"/>
      <c r="AF35"/>
      <c r="AG35"/>
      <c r="AH35"/>
      <c r="AI35"/>
      <c r="AJ35"/>
      <c r="AK35"/>
      <c r="AL35"/>
      <c r="AM35"/>
      <c r="AN35"/>
      <c r="AO35"/>
      <c r="AP35"/>
      <c r="AQ35"/>
      <c r="AR35"/>
      <c r="AS35"/>
      <c r="AT35"/>
      <c r="AU35"/>
      <c r="AV35"/>
      <c r="AW35"/>
      <c r="AX35"/>
    </row>
    <row r="36" spans="1:50" s="7" customFormat="1" ht="45" x14ac:dyDescent="0.25">
      <c r="A36" s="14" t="s">
        <v>187</v>
      </c>
      <c r="B36" s="15">
        <v>1522010000</v>
      </c>
      <c r="C36" s="16" t="s">
        <v>31</v>
      </c>
      <c r="D36" s="16" t="s">
        <v>32</v>
      </c>
      <c r="E36" s="31" t="s">
        <v>386</v>
      </c>
      <c r="F36" s="79" t="s">
        <v>410</v>
      </c>
      <c r="G36" s="31" t="s">
        <v>512</v>
      </c>
      <c r="H36" s="16" t="str">
        <f>VLOOKUP(D36,'[2]DATOS PRESUP'!$A$15:$C$33,3)</f>
        <v>Administración  e impartición de los servicios educativos existentes de la Universidad Politécnica del Bicentenario</v>
      </c>
      <c r="I36" s="17">
        <v>1130</v>
      </c>
      <c r="J36" s="15" t="str">
        <f>VLOOKUP(I36,[2]partidas!$A$1:$B$274,2)</f>
        <v>Sueldos base al personal permanente</v>
      </c>
      <c r="K36" s="18">
        <f t="shared" si="0"/>
        <v>1408225.32</v>
      </c>
      <c r="L36" s="18">
        <v>156469.48000000001</v>
      </c>
      <c r="M36" s="18">
        <v>156469.48000000001</v>
      </c>
      <c r="N36" s="57">
        <v>156469.48000000001</v>
      </c>
      <c r="O36" s="57">
        <v>156469.48000000001</v>
      </c>
      <c r="P36" s="57">
        <v>156469.48000000001</v>
      </c>
      <c r="Q36" s="57">
        <v>156469.48000000001</v>
      </c>
      <c r="R36" s="57">
        <v>156469.48000000001</v>
      </c>
      <c r="S36" s="57">
        <v>156469.48000000001</v>
      </c>
      <c r="T36" s="57">
        <v>156469.48000000001</v>
      </c>
      <c r="U36" s="57">
        <v>0</v>
      </c>
      <c r="V36" s="57">
        <v>0</v>
      </c>
      <c r="W36" s="57">
        <v>0</v>
      </c>
      <c r="X36" s="58" t="s">
        <v>399</v>
      </c>
      <c r="Y36"/>
      <c r="Z36"/>
      <c r="AA36"/>
      <c r="AB36"/>
      <c r="AC36"/>
      <c r="AD36"/>
      <c r="AE36"/>
      <c r="AF36"/>
      <c r="AG36"/>
      <c r="AH36"/>
      <c r="AI36"/>
      <c r="AJ36"/>
      <c r="AK36"/>
      <c r="AL36"/>
      <c r="AM36"/>
      <c r="AN36"/>
      <c r="AO36"/>
      <c r="AP36"/>
      <c r="AQ36"/>
      <c r="AR36"/>
      <c r="AS36"/>
      <c r="AT36"/>
      <c r="AU36"/>
      <c r="AV36"/>
      <c r="AW36"/>
      <c r="AX36"/>
    </row>
    <row r="37" spans="1:50" s="7" customFormat="1" ht="45" x14ac:dyDescent="0.25">
      <c r="A37" s="14" t="s">
        <v>398</v>
      </c>
      <c r="B37" s="15">
        <v>1522010000</v>
      </c>
      <c r="C37" s="16" t="s">
        <v>31</v>
      </c>
      <c r="D37" s="16" t="s">
        <v>34</v>
      </c>
      <c r="E37" s="31" t="s">
        <v>386</v>
      </c>
      <c r="F37" s="79" t="s">
        <v>411</v>
      </c>
      <c r="G37" s="31" t="s">
        <v>517</v>
      </c>
      <c r="H37" s="16" t="str">
        <f>VLOOKUP(D37,'[2]DATOS PRESUP'!$A$15:$C$33,3)</f>
        <v>Aplicación de planes de trabajo de atención a la deserción y reprobación en los alumnos de la Universidad Politécnica del Bicentenario</v>
      </c>
      <c r="I37" s="17">
        <v>1130</v>
      </c>
      <c r="J37" s="15" t="str">
        <f>VLOOKUP(I37,[2]partidas!$A$1:$B$274,2)</f>
        <v>Sueldos base al personal permanente</v>
      </c>
      <c r="K37" s="18">
        <f t="shared" si="0"/>
        <v>318182.52</v>
      </c>
      <c r="L37" s="18">
        <v>26515.21</v>
      </c>
      <c r="M37" s="18">
        <v>26515.21</v>
      </c>
      <c r="N37" s="57">
        <v>26515.21</v>
      </c>
      <c r="O37" s="57">
        <v>26515.21</v>
      </c>
      <c r="P37" s="57">
        <v>26515.21</v>
      </c>
      <c r="Q37" s="57">
        <v>26515.21</v>
      </c>
      <c r="R37" s="57">
        <v>26515.21</v>
      </c>
      <c r="S37" s="57">
        <v>26515.21</v>
      </c>
      <c r="T37" s="57">
        <v>26515.21</v>
      </c>
      <c r="U37" s="57">
        <v>26515.21</v>
      </c>
      <c r="V37" s="57">
        <v>26515.21</v>
      </c>
      <c r="W37" s="57">
        <v>26515.21</v>
      </c>
      <c r="X37" s="58" t="s">
        <v>399</v>
      </c>
      <c r="Y37"/>
      <c r="Z37"/>
      <c r="AA37"/>
      <c r="AB37"/>
      <c r="AC37"/>
      <c r="AD37"/>
      <c r="AE37"/>
      <c r="AF37"/>
      <c r="AG37"/>
      <c r="AH37"/>
      <c r="AI37"/>
      <c r="AJ37"/>
      <c r="AK37"/>
      <c r="AL37"/>
      <c r="AM37"/>
      <c r="AN37"/>
      <c r="AO37"/>
      <c r="AP37"/>
      <c r="AQ37"/>
      <c r="AR37"/>
      <c r="AS37"/>
      <c r="AT37"/>
      <c r="AU37"/>
      <c r="AV37"/>
      <c r="AW37"/>
      <c r="AX37"/>
    </row>
    <row r="38" spans="1:50" s="7" customFormat="1" ht="45" x14ac:dyDescent="0.25">
      <c r="A38" s="14" t="s">
        <v>81</v>
      </c>
      <c r="B38" s="15">
        <v>1522010000</v>
      </c>
      <c r="C38" s="16" t="s">
        <v>31</v>
      </c>
      <c r="D38" s="16" t="s">
        <v>36</v>
      </c>
      <c r="E38" s="31" t="s">
        <v>386</v>
      </c>
      <c r="F38" s="79" t="s">
        <v>405</v>
      </c>
      <c r="G38" s="31" t="s">
        <v>518</v>
      </c>
      <c r="H38" s="16" t="str">
        <f>VLOOKUP(D38,'[2]DATOS PRESUP'!$A$15:$C$33,3)</f>
        <v>Apoyos para la profesionalización del personal de la Universidad Politécnica del Bicentenario</v>
      </c>
      <c r="I38" s="17">
        <v>1130</v>
      </c>
      <c r="J38" s="15" t="str">
        <f>VLOOKUP(I38,[2]partidas!$A$1:$B$274,2)</f>
        <v>Sueldos base al personal permanente</v>
      </c>
      <c r="K38" s="18">
        <f t="shared" si="0"/>
        <v>318182.52</v>
      </c>
      <c r="L38" s="18">
        <v>26515.21</v>
      </c>
      <c r="M38" s="18">
        <v>26515.21</v>
      </c>
      <c r="N38" s="57">
        <v>26515.21</v>
      </c>
      <c r="O38" s="57">
        <v>26515.21</v>
      </c>
      <c r="P38" s="57">
        <v>26515.21</v>
      </c>
      <c r="Q38" s="57">
        <v>26515.21</v>
      </c>
      <c r="R38" s="57">
        <v>26515.21</v>
      </c>
      <c r="S38" s="57">
        <v>26515.21</v>
      </c>
      <c r="T38" s="57">
        <v>26515.21</v>
      </c>
      <c r="U38" s="57">
        <v>26515.21</v>
      </c>
      <c r="V38" s="57">
        <v>26515.21</v>
      </c>
      <c r="W38" s="57">
        <v>26515.21</v>
      </c>
      <c r="X38" s="58" t="s">
        <v>399</v>
      </c>
      <c r="Y38"/>
      <c r="Z38"/>
      <c r="AA38"/>
      <c r="AB38"/>
      <c r="AC38"/>
      <c r="AD38"/>
      <c r="AE38"/>
      <c r="AF38"/>
      <c r="AG38"/>
      <c r="AH38"/>
      <c r="AI38"/>
      <c r="AJ38"/>
      <c r="AK38"/>
      <c r="AL38"/>
      <c r="AM38"/>
      <c r="AN38"/>
      <c r="AO38"/>
      <c r="AP38"/>
      <c r="AQ38"/>
      <c r="AR38"/>
      <c r="AS38"/>
      <c r="AT38"/>
      <c r="AU38"/>
      <c r="AV38"/>
      <c r="AW38"/>
      <c r="AX38"/>
    </row>
    <row r="39" spans="1:50" s="7" customFormat="1" ht="45" x14ac:dyDescent="0.25">
      <c r="A39" s="14" t="s">
        <v>350</v>
      </c>
      <c r="B39" s="15">
        <v>1522010000</v>
      </c>
      <c r="C39" s="16" t="s">
        <v>31</v>
      </c>
      <c r="D39" s="16" t="s">
        <v>38</v>
      </c>
      <c r="E39" s="31" t="s">
        <v>387</v>
      </c>
      <c r="F39" s="79" t="s">
        <v>404</v>
      </c>
      <c r="G39" s="31" t="s">
        <v>515</v>
      </c>
      <c r="H39" s="16" t="str">
        <f>VLOOKUP(D39,'[2]DATOS PRESUP'!$A$15:$C$33,3)</f>
        <v>Capacitación y certificación de competencias profesionales de los alumnos de la Universidad Politécnica del Bicentenario</v>
      </c>
      <c r="I39" s="17">
        <v>1130</v>
      </c>
      <c r="J39" s="15" t="str">
        <f>VLOOKUP(I39,[2]partidas!$A$1:$B$274,2)</f>
        <v>Sueldos base al personal permanente</v>
      </c>
      <c r="K39" s="18">
        <f t="shared" si="0"/>
        <v>222079.56000000003</v>
      </c>
      <c r="L39" s="18">
        <v>18506.63</v>
      </c>
      <c r="M39" s="18">
        <v>18506.63</v>
      </c>
      <c r="N39" s="57">
        <v>18506.63</v>
      </c>
      <c r="O39" s="57">
        <v>18506.63</v>
      </c>
      <c r="P39" s="57">
        <v>18506.63</v>
      </c>
      <c r="Q39" s="57">
        <v>18506.63</v>
      </c>
      <c r="R39" s="57">
        <v>18506.63</v>
      </c>
      <c r="S39" s="57">
        <v>18506.63</v>
      </c>
      <c r="T39" s="57">
        <v>18506.63</v>
      </c>
      <c r="U39" s="57">
        <v>18506.63</v>
      </c>
      <c r="V39" s="57">
        <v>18506.63</v>
      </c>
      <c r="W39" s="57">
        <v>18506.63</v>
      </c>
      <c r="X39" s="58" t="s">
        <v>399</v>
      </c>
      <c r="Y39"/>
      <c r="Z39"/>
      <c r="AA39"/>
      <c r="AB39"/>
      <c r="AC39"/>
      <c r="AD39"/>
      <c r="AE39"/>
      <c r="AF39"/>
      <c r="AG39"/>
      <c r="AH39"/>
      <c r="AI39"/>
      <c r="AJ39"/>
      <c r="AK39"/>
      <c r="AL39"/>
      <c r="AM39"/>
      <c r="AN39"/>
      <c r="AO39"/>
      <c r="AP39"/>
      <c r="AQ39"/>
      <c r="AR39"/>
      <c r="AS39"/>
      <c r="AT39"/>
      <c r="AU39"/>
      <c r="AV39"/>
      <c r="AW39"/>
      <c r="AX39"/>
    </row>
    <row r="40" spans="1:50" s="7" customFormat="1" ht="45" x14ac:dyDescent="0.25">
      <c r="A40" s="14" t="s">
        <v>425</v>
      </c>
      <c r="B40" s="15">
        <v>1522010000</v>
      </c>
      <c r="C40" s="16" t="s">
        <v>31</v>
      </c>
      <c r="D40" s="16" t="s">
        <v>40</v>
      </c>
      <c r="E40" s="31" t="s">
        <v>386</v>
      </c>
      <c r="F40" s="79" t="s">
        <v>396</v>
      </c>
      <c r="G40" s="31" t="s">
        <v>506</v>
      </c>
      <c r="H40" s="16" t="str">
        <f>VLOOKUP(D40,'[2]DATOS PRESUP'!$A$15:$C$33,3)</f>
        <v>Formación integral de las alumnos de la Universidad Politécnica del  Bicentenario</v>
      </c>
      <c r="I40" s="17">
        <v>1130</v>
      </c>
      <c r="J40" s="15" t="str">
        <f>VLOOKUP(I40,[2]partidas!$A$1:$B$274,2)</f>
        <v>Sueldos base al personal permanente</v>
      </c>
      <c r="K40" s="18">
        <f t="shared" si="0"/>
        <v>366241.68000000011</v>
      </c>
      <c r="L40" s="18">
        <v>30520.14</v>
      </c>
      <c r="M40" s="18">
        <v>30520.14</v>
      </c>
      <c r="N40" s="57">
        <v>30520.14</v>
      </c>
      <c r="O40" s="57">
        <v>30520.14</v>
      </c>
      <c r="P40" s="57">
        <v>30520.14</v>
      </c>
      <c r="Q40" s="57">
        <v>30520.14</v>
      </c>
      <c r="R40" s="57">
        <v>30520.14</v>
      </c>
      <c r="S40" s="57">
        <v>30520.14</v>
      </c>
      <c r="T40" s="57">
        <v>30520.14</v>
      </c>
      <c r="U40" s="57">
        <v>30520.14</v>
      </c>
      <c r="V40" s="57">
        <v>30520.14</v>
      </c>
      <c r="W40" s="57">
        <v>30520.14</v>
      </c>
      <c r="X40" s="58" t="s">
        <v>399</v>
      </c>
      <c r="Y40"/>
      <c r="Z40"/>
      <c r="AA40"/>
      <c r="AB40"/>
      <c r="AC40"/>
      <c r="AD40"/>
      <c r="AE40"/>
      <c r="AF40"/>
      <c r="AG40"/>
      <c r="AH40"/>
      <c r="AI40"/>
      <c r="AJ40"/>
      <c r="AK40"/>
      <c r="AL40"/>
      <c r="AM40"/>
      <c r="AN40"/>
      <c r="AO40"/>
      <c r="AP40"/>
      <c r="AQ40"/>
      <c r="AR40"/>
      <c r="AS40"/>
      <c r="AT40"/>
      <c r="AU40"/>
      <c r="AV40"/>
      <c r="AW40"/>
      <c r="AX40"/>
    </row>
    <row r="41" spans="1:50" s="7" customFormat="1" ht="45" x14ac:dyDescent="0.25">
      <c r="A41" s="14" t="s">
        <v>398</v>
      </c>
      <c r="B41" s="15">
        <v>1522010000</v>
      </c>
      <c r="C41" s="16" t="s">
        <v>31</v>
      </c>
      <c r="D41" s="16" t="s">
        <v>40</v>
      </c>
      <c r="E41" s="31" t="s">
        <v>386</v>
      </c>
      <c r="F41" s="79" t="s">
        <v>395</v>
      </c>
      <c r="G41" s="31" t="s">
        <v>507</v>
      </c>
      <c r="H41" s="16" t="str">
        <f>VLOOKUP(D41,'[2]DATOS PRESUP'!$A$15:$C$33,3)</f>
        <v>Formación integral de las alumnos de la Universidad Politécnica del  Bicentenario</v>
      </c>
      <c r="I41" s="17">
        <v>1130</v>
      </c>
      <c r="J41" s="15" t="str">
        <f>VLOOKUP(I41,[2]partidas!$A$1:$B$274,2)</f>
        <v>Sueldos base al personal permanente</v>
      </c>
      <c r="K41" s="18">
        <f t="shared" si="0"/>
        <v>444159.12000000005</v>
      </c>
      <c r="L41" s="18">
        <v>37013.26</v>
      </c>
      <c r="M41" s="18">
        <v>37013.26</v>
      </c>
      <c r="N41" s="57">
        <v>37013.26</v>
      </c>
      <c r="O41" s="57">
        <v>37013.26</v>
      </c>
      <c r="P41" s="57">
        <v>37013.26</v>
      </c>
      <c r="Q41" s="57">
        <v>37013.26</v>
      </c>
      <c r="R41" s="57">
        <v>37013.26</v>
      </c>
      <c r="S41" s="57">
        <v>37013.26</v>
      </c>
      <c r="T41" s="57">
        <v>37013.26</v>
      </c>
      <c r="U41" s="57">
        <v>37013.26</v>
      </c>
      <c r="V41" s="57">
        <v>37013.26</v>
      </c>
      <c r="W41" s="57">
        <v>37013.26</v>
      </c>
      <c r="X41" s="58" t="s">
        <v>399</v>
      </c>
      <c r="Y41"/>
      <c r="Z41"/>
      <c r="AA41"/>
      <c r="AB41"/>
      <c r="AC41"/>
      <c r="AD41"/>
      <c r="AE41"/>
      <c r="AF41"/>
      <c r="AG41"/>
      <c r="AH41"/>
      <c r="AI41"/>
      <c r="AJ41"/>
      <c r="AK41"/>
      <c r="AL41"/>
      <c r="AM41"/>
      <c r="AN41"/>
      <c r="AO41"/>
      <c r="AP41"/>
      <c r="AQ41"/>
      <c r="AR41"/>
      <c r="AS41"/>
      <c r="AT41"/>
      <c r="AU41"/>
      <c r="AV41"/>
      <c r="AW41"/>
      <c r="AX41"/>
    </row>
    <row r="42" spans="1:50" s="7" customFormat="1" ht="45" x14ac:dyDescent="0.25">
      <c r="A42" s="14" t="s">
        <v>126</v>
      </c>
      <c r="B42" s="15">
        <v>1522010000</v>
      </c>
      <c r="C42" s="16" t="s">
        <v>23</v>
      </c>
      <c r="D42" s="16" t="s">
        <v>43</v>
      </c>
      <c r="E42" s="31" t="s">
        <v>388</v>
      </c>
      <c r="F42" s="79" t="s">
        <v>387</v>
      </c>
      <c r="G42" s="31" t="s">
        <v>508</v>
      </c>
      <c r="H42" s="16" t="str">
        <f>VLOOKUP(D42,'[2]DATOS PRESUP'!$A$15:$C$33,3)</f>
        <v>Mantenimiento de la infraestructura de la Universidad Politécnica del Bicentenario</v>
      </c>
      <c r="I42" s="17">
        <v>1130</v>
      </c>
      <c r="J42" s="15" t="str">
        <f>VLOOKUP(I42,[2]partidas!$A$1:$B$274,2)</f>
        <v>Sueldos base al personal permanente</v>
      </c>
      <c r="K42" s="18">
        <f t="shared" si="0"/>
        <v>430800.3600000001</v>
      </c>
      <c r="L42" s="18">
        <v>35900.03</v>
      </c>
      <c r="M42" s="18">
        <v>35900.03</v>
      </c>
      <c r="N42" s="57">
        <v>35900.03</v>
      </c>
      <c r="O42" s="57">
        <v>35900.03</v>
      </c>
      <c r="P42" s="57">
        <v>35900.03</v>
      </c>
      <c r="Q42" s="57">
        <v>35900.03</v>
      </c>
      <c r="R42" s="57">
        <v>35900.03</v>
      </c>
      <c r="S42" s="57">
        <v>35900.03</v>
      </c>
      <c r="T42" s="57">
        <v>35900.03</v>
      </c>
      <c r="U42" s="57">
        <v>35900.03</v>
      </c>
      <c r="V42" s="57">
        <v>35900.03</v>
      </c>
      <c r="W42" s="57">
        <v>35900.03</v>
      </c>
      <c r="X42" s="58" t="s">
        <v>399</v>
      </c>
      <c r="Y42"/>
      <c r="Z42"/>
      <c r="AA42"/>
      <c r="AB42"/>
      <c r="AC42"/>
      <c r="AD42"/>
      <c r="AE42"/>
      <c r="AF42"/>
      <c r="AG42"/>
      <c r="AH42"/>
      <c r="AI42"/>
      <c r="AJ42"/>
      <c r="AK42"/>
      <c r="AL42"/>
      <c r="AM42"/>
      <c r="AN42"/>
      <c r="AO42"/>
      <c r="AP42"/>
      <c r="AQ42"/>
      <c r="AR42"/>
      <c r="AS42"/>
      <c r="AT42"/>
      <c r="AU42"/>
      <c r="AV42"/>
      <c r="AW42"/>
      <c r="AX42"/>
    </row>
    <row r="43" spans="1:50" s="7" customFormat="1" ht="45" x14ac:dyDescent="0.25">
      <c r="A43" s="14" t="s">
        <v>350</v>
      </c>
      <c r="B43" s="15">
        <v>1522010000</v>
      </c>
      <c r="C43" s="16" t="s">
        <v>26</v>
      </c>
      <c r="D43" s="16" t="s">
        <v>47</v>
      </c>
      <c r="E43" s="31" t="s">
        <v>387</v>
      </c>
      <c r="F43" s="79" t="s">
        <v>386</v>
      </c>
      <c r="G43" s="31" t="s">
        <v>509</v>
      </c>
      <c r="H43" s="16" t="str">
        <f>VLOOKUP(D43,'[2]DATOS PRESUP'!$A$15:$C$33,3)</f>
        <v>Operación de servicios de vinculación de la Universidad Politécnica del Bicentenario con el entorno</v>
      </c>
      <c r="I43" s="17">
        <v>1130</v>
      </c>
      <c r="J43" s="15" t="str">
        <f>VLOOKUP(I43,[2]partidas!$A$1:$B$274,2)</f>
        <v>Sueldos base al personal permanente</v>
      </c>
      <c r="K43" s="18">
        <f t="shared" si="0"/>
        <v>636581.28</v>
      </c>
      <c r="L43" s="18">
        <v>53048.44</v>
      </c>
      <c r="M43" s="18">
        <v>53048.44</v>
      </c>
      <c r="N43" s="57">
        <v>53048.44</v>
      </c>
      <c r="O43" s="57">
        <v>53048.44</v>
      </c>
      <c r="P43" s="57">
        <v>53048.44</v>
      </c>
      <c r="Q43" s="57">
        <v>53048.44</v>
      </c>
      <c r="R43" s="57">
        <v>53048.44</v>
      </c>
      <c r="S43" s="57">
        <v>53048.44</v>
      </c>
      <c r="T43" s="57">
        <v>53048.44</v>
      </c>
      <c r="U43" s="57">
        <v>53048.44</v>
      </c>
      <c r="V43" s="57">
        <v>53048.44</v>
      </c>
      <c r="W43" s="57">
        <v>53048.44</v>
      </c>
      <c r="X43" s="58" t="s">
        <v>399</v>
      </c>
      <c r="Y43"/>
      <c r="Z43"/>
      <c r="AA43"/>
      <c r="AB43"/>
      <c r="AC43"/>
      <c r="AD43"/>
      <c r="AE43"/>
      <c r="AF43"/>
      <c r="AG43"/>
      <c r="AH43"/>
      <c r="AI43"/>
      <c r="AJ43"/>
      <c r="AK43"/>
      <c r="AL43"/>
      <c r="AM43"/>
      <c r="AN43"/>
      <c r="AO43"/>
      <c r="AP43"/>
      <c r="AQ43"/>
      <c r="AR43"/>
      <c r="AS43"/>
      <c r="AT43"/>
      <c r="AU43"/>
      <c r="AV43"/>
      <c r="AW43"/>
      <c r="AX43"/>
    </row>
    <row r="44" spans="1:50" s="7" customFormat="1" ht="45" x14ac:dyDescent="0.25">
      <c r="A44" s="14" t="s">
        <v>320</v>
      </c>
      <c r="B44" s="15">
        <v>1522010000</v>
      </c>
      <c r="C44" s="16" t="s">
        <v>26</v>
      </c>
      <c r="D44" s="16" t="s">
        <v>51</v>
      </c>
      <c r="E44" s="31" t="s">
        <v>387</v>
      </c>
      <c r="F44" s="79" t="s">
        <v>400</v>
      </c>
      <c r="G44" s="31" t="s">
        <v>521</v>
      </c>
      <c r="H44" s="16" t="str">
        <f>VLOOKUP(D44,'[2]DATOS PRESUP'!$A$15:$C$33,3)</f>
        <v>Administración del mantenimiento y soporte de equipo informático, cómputo y redes de la Universidad Politécnica del Bicentenario</v>
      </c>
      <c r="I44" s="17">
        <v>1130</v>
      </c>
      <c r="J44" s="15" t="str">
        <f>VLOOKUP(I44,[2]partidas!$A$1:$B$274,2)</f>
        <v>Sueldos base al personal permanente</v>
      </c>
      <c r="K44" s="18">
        <f t="shared" si="0"/>
        <v>318182.52</v>
      </c>
      <c r="L44" s="18">
        <v>26515.21</v>
      </c>
      <c r="M44" s="18">
        <v>26515.21</v>
      </c>
      <c r="N44" s="57">
        <v>26515.21</v>
      </c>
      <c r="O44" s="57">
        <v>26515.21</v>
      </c>
      <c r="P44" s="57">
        <v>26515.21</v>
      </c>
      <c r="Q44" s="57">
        <v>26515.21</v>
      </c>
      <c r="R44" s="57">
        <v>26515.21</v>
      </c>
      <c r="S44" s="57">
        <v>26515.21</v>
      </c>
      <c r="T44" s="57">
        <v>26515.21</v>
      </c>
      <c r="U44" s="57">
        <v>26515.21</v>
      </c>
      <c r="V44" s="57">
        <v>26515.21</v>
      </c>
      <c r="W44" s="57">
        <v>26515.21</v>
      </c>
      <c r="X44" s="58" t="s">
        <v>399</v>
      </c>
      <c r="Y44"/>
      <c r="Z44"/>
      <c r="AA44"/>
      <c r="AB44"/>
      <c r="AC44"/>
      <c r="AD44"/>
      <c r="AE44"/>
      <c r="AF44"/>
      <c r="AG44"/>
      <c r="AH44"/>
      <c r="AI44"/>
      <c r="AJ44"/>
      <c r="AK44"/>
      <c r="AL44"/>
      <c r="AM44"/>
      <c r="AN44"/>
      <c r="AO44"/>
      <c r="AP44"/>
      <c r="AQ44"/>
      <c r="AR44"/>
      <c r="AS44"/>
      <c r="AT44"/>
      <c r="AU44"/>
      <c r="AV44"/>
      <c r="AW44"/>
      <c r="AX44"/>
    </row>
    <row r="45" spans="1:50" s="7" customFormat="1" ht="45" x14ac:dyDescent="0.25">
      <c r="A45" s="14" t="s">
        <v>58</v>
      </c>
      <c r="B45" s="15">
        <v>1522010000</v>
      </c>
      <c r="C45" s="16" t="s">
        <v>31</v>
      </c>
      <c r="D45" s="16" t="s">
        <v>53</v>
      </c>
      <c r="E45" s="31" t="s">
        <v>386</v>
      </c>
      <c r="F45" s="79" t="s">
        <v>402</v>
      </c>
      <c r="G45" s="31" t="s">
        <v>522</v>
      </c>
      <c r="H45" s="16" t="str">
        <f>VLOOKUP(D45,'[2]DATOS PRESUP'!$A$15:$C$33,3)</f>
        <v>Administración de los servicios escolares de la Universidad Politécnica del Bicentenario</v>
      </c>
      <c r="I45" s="17">
        <v>1130</v>
      </c>
      <c r="J45" s="15" t="str">
        <f>VLOOKUP(I45,[2]partidas!$A$1:$B$274,2)</f>
        <v>Sueldos base al personal permanente</v>
      </c>
      <c r="K45" s="18">
        <f t="shared" si="0"/>
        <v>558447.6</v>
      </c>
      <c r="L45" s="18">
        <v>46537.3</v>
      </c>
      <c r="M45" s="18">
        <v>46537.3</v>
      </c>
      <c r="N45" s="57">
        <v>46537.3</v>
      </c>
      <c r="O45" s="57">
        <v>46537.3</v>
      </c>
      <c r="P45" s="57">
        <v>46537.3</v>
      </c>
      <c r="Q45" s="57">
        <v>46537.3</v>
      </c>
      <c r="R45" s="57">
        <v>46537.3</v>
      </c>
      <c r="S45" s="57">
        <v>46537.3</v>
      </c>
      <c r="T45" s="57">
        <v>46537.3</v>
      </c>
      <c r="U45" s="57">
        <v>46537.3</v>
      </c>
      <c r="V45" s="57">
        <v>46537.3</v>
      </c>
      <c r="W45" s="57">
        <v>46537.3</v>
      </c>
      <c r="X45" s="58" t="s">
        <v>399</v>
      </c>
      <c r="Y45"/>
      <c r="Z45"/>
      <c r="AA45"/>
      <c r="AB45"/>
      <c r="AC45"/>
      <c r="AD45"/>
      <c r="AE45"/>
      <c r="AF45"/>
      <c r="AG45"/>
      <c r="AH45"/>
      <c r="AI45"/>
      <c r="AJ45"/>
      <c r="AK45"/>
      <c r="AL45"/>
      <c r="AM45"/>
      <c r="AN45"/>
      <c r="AO45"/>
      <c r="AP45"/>
      <c r="AQ45"/>
      <c r="AR45"/>
      <c r="AS45"/>
      <c r="AT45"/>
      <c r="AU45"/>
      <c r="AV45"/>
      <c r="AW45"/>
      <c r="AX45"/>
    </row>
    <row r="46" spans="1:50" s="7" customFormat="1" ht="45" x14ac:dyDescent="0.25">
      <c r="A46" s="14" t="s">
        <v>86</v>
      </c>
      <c r="B46" s="15">
        <v>1522010000</v>
      </c>
      <c r="C46" s="16" t="s">
        <v>26</v>
      </c>
      <c r="D46" s="16" t="s">
        <v>55</v>
      </c>
      <c r="E46" s="31" t="s">
        <v>386</v>
      </c>
      <c r="F46" s="79" t="s">
        <v>403</v>
      </c>
      <c r="G46" s="31" t="s">
        <v>513</v>
      </c>
      <c r="H46" s="16" t="str">
        <f>VLOOKUP(D46,'[2]DATOS PRESUP'!$A$15:$C$33,3)</f>
        <v>Gestión de proyectos de investigación, innovación y desarrollo tecnológico de la UPB</v>
      </c>
      <c r="I46" s="17">
        <v>1130</v>
      </c>
      <c r="J46" s="15" t="str">
        <f>VLOOKUP(I46,[2]partidas!$A$1:$B$274,2)</f>
        <v>Sueldos base al personal permanente</v>
      </c>
      <c r="K46" s="18">
        <f t="shared" si="0"/>
        <v>222079.56000000003</v>
      </c>
      <c r="L46" s="18">
        <v>18506.63</v>
      </c>
      <c r="M46" s="18">
        <v>18506.63</v>
      </c>
      <c r="N46" s="57">
        <v>18506.63</v>
      </c>
      <c r="O46" s="57">
        <v>18506.63</v>
      </c>
      <c r="P46" s="57">
        <v>18506.63</v>
      </c>
      <c r="Q46" s="57">
        <v>18506.63</v>
      </c>
      <c r="R46" s="57">
        <v>18506.63</v>
      </c>
      <c r="S46" s="57">
        <v>18506.63</v>
      </c>
      <c r="T46" s="57">
        <v>18506.63</v>
      </c>
      <c r="U46" s="57">
        <v>18506.63</v>
      </c>
      <c r="V46" s="57">
        <v>18506.63</v>
      </c>
      <c r="W46" s="57">
        <v>18506.63</v>
      </c>
      <c r="X46" s="58" t="s">
        <v>399</v>
      </c>
      <c r="Y46"/>
      <c r="Z46"/>
      <c r="AA46"/>
      <c r="AB46"/>
      <c r="AC46"/>
      <c r="AD46"/>
      <c r="AE46"/>
      <c r="AF46"/>
      <c r="AG46"/>
      <c r="AH46"/>
      <c r="AI46"/>
      <c r="AJ46"/>
      <c r="AK46"/>
      <c r="AL46"/>
      <c r="AM46"/>
      <c r="AN46"/>
      <c r="AO46"/>
      <c r="AP46"/>
      <c r="AQ46"/>
      <c r="AR46"/>
      <c r="AS46"/>
      <c r="AT46"/>
      <c r="AU46"/>
      <c r="AV46"/>
      <c r="AW46"/>
      <c r="AX46"/>
    </row>
    <row r="47" spans="1:50" s="7" customFormat="1" ht="34.5" customHeight="1" x14ac:dyDescent="0.25">
      <c r="A47" s="14" t="s">
        <v>90</v>
      </c>
      <c r="B47" s="15">
        <v>1122010000</v>
      </c>
      <c r="C47" s="16" t="s">
        <v>31</v>
      </c>
      <c r="D47" s="16" t="s">
        <v>32</v>
      </c>
      <c r="E47" s="31" t="s">
        <v>386</v>
      </c>
      <c r="F47" s="79" t="s">
        <v>400</v>
      </c>
      <c r="G47" s="31" t="s">
        <v>502</v>
      </c>
      <c r="H47" s="16" t="s">
        <v>33</v>
      </c>
      <c r="I47" s="17">
        <v>1210</v>
      </c>
      <c r="J47" s="15" t="s">
        <v>57</v>
      </c>
      <c r="K47" s="18">
        <f t="shared" si="0"/>
        <v>101725.68</v>
      </c>
      <c r="L47" s="18">
        <v>33908.559999999998</v>
      </c>
      <c r="M47" s="18">
        <v>33908.559999999998</v>
      </c>
      <c r="N47" s="57">
        <v>0</v>
      </c>
      <c r="O47" s="57">
        <v>0</v>
      </c>
      <c r="P47" s="57">
        <v>0</v>
      </c>
      <c r="Q47" s="57">
        <v>0</v>
      </c>
      <c r="R47" s="57">
        <v>0</v>
      </c>
      <c r="S47" s="57">
        <v>0</v>
      </c>
      <c r="T47" s="57">
        <v>33908.559999999998</v>
      </c>
      <c r="U47" s="57">
        <v>0</v>
      </c>
      <c r="V47" s="57">
        <v>0</v>
      </c>
      <c r="W47" s="57">
        <v>0</v>
      </c>
      <c r="X47" s="58" t="s">
        <v>427</v>
      </c>
      <c r="Y47"/>
      <c r="Z47"/>
      <c r="AA47"/>
      <c r="AB47"/>
      <c r="AC47"/>
      <c r="AD47"/>
      <c r="AE47"/>
      <c r="AF47"/>
      <c r="AG47"/>
      <c r="AH47"/>
      <c r="AI47"/>
      <c r="AJ47"/>
      <c r="AK47"/>
      <c r="AL47"/>
      <c r="AM47"/>
      <c r="AN47"/>
      <c r="AO47"/>
      <c r="AP47"/>
      <c r="AQ47"/>
      <c r="AR47"/>
      <c r="AS47"/>
      <c r="AT47"/>
      <c r="AU47"/>
      <c r="AV47"/>
      <c r="AW47"/>
      <c r="AX47"/>
    </row>
    <row r="48" spans="1:50" s="7" customFormat="1" ht="45" x14ac:dyDescent="0.25">
      <c r="A48" s="14" t="s">
        <v>99</v>
      </c>
      <c r="B48" s="15">
        <v>1122010000</v>
      </c>
      <c r="C48" s="16" t="s">
        <v>31</v>
      </c>
      <c r="D48" s="16" t="s">
        <v>32</v>
      </c>
      <c r="E48" s="31" t="s">
        <v>386</v>
      </c>
      <c r="F48" s="79" t="s">
        <v>401</v>
      </c>
      <c r="G48" s="31" t="s">
        <v>503</v>
      </c>
      <c r="H48" s="16" t="s">
        <v>33</v>
      </c>
      <c r="I48" s="17">
        <v>1210</v>
      </c>
      <c r="J48" s="15" t="s">
        <v>57</v>
      </c>
      <c r="K48" s="18">
        <f t="shared" si="0"/>
        <v>213087.09999999998</v>
      </c>
      <c r="L48" s="18">
        <v>67817.119999999995</v>
      </c>
      <c r="M48" s="18">
        <v>67817.119999999995</v>
      </c>
      <c r="N48" s="57">
        <v>0</v>
      </c>
      <c r="O48" s="57">
        <v>0</v>
      </c>
      <c r="P48" s="57">
        <v>0</v>
      </c>
      <c r="Q48" s="57">
        <v>0</v>
      </c>
      <c r="R48" s="57">
        <v>0</v>
      </c>
      <c r="S48" s="57">
        <v>0</v>
      </c>
      <c r="T48" s="57">
        <v>67817.119999999995</v>
      </c>
      <c r="U48" s="57">
        <v>0</v>
      </c>
      <c r="V48" s="57">
        <v>0</v>
      </c>
      <c r="W48" s="57">
        <v>9635.74</v>
      </c>
      <c r="X48" s="58" t="s">
        <v>427</v>
      </c>
      <c r="Y48"/>
      <c r="Z48"/>
      <c r="AA48"/>
      <c r="AB48"/>
      <c r="AC48"/>
      <c r="AD48"/>
      <c r="AE48"/>
      <c r="AF48"/>
      <c r="AG48"/>
      <c r="AH48"/>
      <c r="AI48"/>
      <c r="AJ48"/>
      <c r="AK48"/>
      <c r="AL48"/>
      <c r="AM48"/>
      <c r="AN48"/>
      <c r="AO48"/>
      <c r="AP48"/>
      <c r="AQ48"/>
      <c r="AR48"/>
      <c r="AS48"/>
      <c r="AT48"/>
      <c r="AU48"/>
      <c r="AV48"/>
      <c r="AW48"/>
      <c r="AX48"/>
    </row>
    <row r="49" spans="1:50" s="7" customFormat="1" ht="45" x14ac:dyDescent="0.25">
      <c r="A49" s="14" t="s">
        <v>423</v>
      </c>
      <c r="B49" s="15">
        <v>1122010000</v>
      </c>
      <c r="C49" s="16" t="s">
        <v>31</v>
      </c>
      <c r="D49" s="16" t="s">
        <v>32</v>
      </c>
      <c r="E49" s="31" t="s">
        <v>386</v>
      </c>
      <c r="F49" s="79" t="s">
        <v>406</v>
      </c>
      <c r="G49" s="31" t="s">
        <v>504</v>
      </c>
      <c r="H49" s="16" t="s">
        <v>33</v>
      </c>
      <c r="I49" s="17">
        <v>1210</v>
      </c>
      <c r="J49" s="15" t="s">
        <v>57</v>
      </c>
      <c r="K49" s="18">
        <f t="shared" si="0"/>
        <v>356039.85</v>
      </c>
      <c r="L49" s="18">
        <v>118679.95</v>
      </c>
      <c r="M49" s="18">
        <v>118679.95</v>
      </c>
      <c r="N49" s="57">
        <v>0</v>
      </c>
      <c r="O49" s="57">
        <v>0</v>
      </c>
      <c r="P49" s="57">
        <v>0</v>
      </c>
      <c r="Q49" s="57">
        <v>0</v>
      </c>
      <c r="R49" s="57">
        <v>0</v>
      </c>
      <c r="S49" s="57">
        <v>0</v>
      </c>
      <c r="T49" s="57">
        <v>118679.95</v>
      </c>
      <c r="U49" s="57">
        <v>0</v>
      </c>
      <c r="V49" s="57">
        <v>0</v>
      </c>
      <c r="W49" s="57">
        <v>0</v>
      </c>
      <c r="X49" s="58" t="s">
        <v>427</v>
      </c>
      <c r="Y49"/>
      <c r="Z49"/>
      <c r="AA49"/>
      <c r="AB49"/>
      <c r="AC49"/>
      <c r="AD49"/>
      <c r="AE49"/>
      <c r="AF49"/>
      <c r="AG49"/>
      <c r="AH49"/>
      <c r="AI49"/>
      <c r="AJ49"/>
      <c r="AK49"/>
      <c r="AL49"/>
      <c r="AM49"/>
      <c r="AN49"/>
      <c r="AO49"/>
      <c r="AP49"/>
      <c r="AQ49"/>
      <c r="AR49"/>
      <c r="AS49"/>
      <c r="AT49"/>
      <c r="AU49"/>
      <c r="AV49"/>
      <c r="AW49"/>
      <c r="AX49"/>
    </row>
    <row r="50" spans="1:50" s="7" customFormat="1" ht="45" x14ac:dyDescent="0.25">
      <c r="A50" s="14" t="s">
        <v>422</v>
      </c>
      <c r="B50" s="15">
        <v>1122010000</v>
      </c>
      <c r="C50" s="16" t="s">
        <v>31</v>
      </c>
      <c r="D50" s="16" t="s">
        <v>32</v>
      </c>
      <c r="E50" s="31" t="s">
        <v>386</v>
      </c>
      <c r="F50" s="79">
        <v>10</v>
      </c>
      <c r="G50" s="31" t="s">
        <v>505</v>
      </c>
      <c r="H50" s="16" t="s">
        <v>33</v>
      </c>
      <c r="I50" s="17">
        <v>1210</v>
      </c>
      <c r="J50" s="15" t="s">
        <v>57</v>
      </c>
      <c r="K50" s="18">
        <f t="shared" si="0"/>
        <v>457765.53</v>
      </c>
      <c r="L50" s="18">
        <v>152588.51</v>
      </c>
      <c r="M50" s="18">
        <v>152588.51</v>
      </c>
      <c r="N50" s="57">
        <v>0</v>
      </c>
      <c r="O50" s="57">
        <v>0</v>
      </c>
      <c r="P50" s="57">
        <v>0</v>
      </c>
      <c r="Q50" s="57">
        <v>0</v>
      </c>
      <c r="R50" s="57">
        <v>0</v>
      </c>
      <c r="S50" s="57">
        <v>0</v>
      </c>
      <c r="T50" s="57">
        <v>152588.51</v>
      </c>
      <c r="U50" s="57">
        <v>0</v>
      </c>
      <c r="V50" s="57">
        <v>0</v>
      </c>
      <c r="W50" s="57">
        <v>0</v>
      </c>
      <c r="X50" s="58" t="s">
        <v>427</v>
      </c>
      <c r="Y50"/>
      <c r="Z50"/>
      <c r="AA50"/>
      <c r="AB50"/>
      <c r="AC50"/>
      <c r="AD50"/>
      <c r="AE50"/>
      <c r="AF50"/>
      <c r="AG50"/>
      <c r="AH50"/>
      <c r="AI50"/>
      <c r="AJ50"/>
      <c r="AK50"/>
      <c r="AL50"/>
      <c r="AM50"/>
      <c r="AN50"/>
      <c r="AO50"/>
      <c r="AP50"/>
      <c r="AQ50"/>
      <c r="AR50"/>
      <c r="AS50"/>
      <c r="AT50"/>
      <c r="AU50"/>
      <c r="AV50"/>
      <c r="AW50"/>
      <c r="AX50"/>
    </row>
    <row r="51" spans="1:50" s="7" customFormat="1" ht="45" x14ac:dyDescent="0.25">
      <c r="A51" s="14" t="s">
        <v>110</v>
      </c>
      <c r="B51" s="15">
        <v>1122010000</v>
      </c>
      <c r="C51" s="16" t="s">
        <v>31</v>
      </c>
      <c r="D51" s="16" t="s">
        <v>32</v>
      </c>
      <c r="E51" s="31" t="s">
        <v>386</v>
      </c>
      <c r="F51" s="79">
        <v>11</v>
      </c>
      <c r="G51" s="31" t="s">
        <v>510</v>
      </c>
      <c r="H51" s="16" t="s">
        <v>33</v>
      </c>
      <c r="I51" s="17">
        <v>1210</v>
      </c>
      <c r="J51" s="15" t="s">
        <v>57</v>
      </c>
      <c r="K51" s="18">
        <f t="shared" si="0"/>
        <v>610354.05000000005</v>
      </c>
      <c r="L51" s="18">
        <v>203451.35</v>
      </c>
      <c r="M51" s="18">
        <v>203451.35</v>
      </c>
      <c r="N51" s="57">
        <v>0</v>
      </c>
      <c r="O51" s="57">
        <v>0</v>
      </c>
      <c r="P51" s="57">
        <v>0</v>
      </c>
      <c r="Q51" s="57">
        <v>0</v>
      </c>
      <c r="R51" s="57">
        <v>0</v>
      </c>
      <c r="S51" s="57">
        <v>0</v>
      </c>
      <c r="T51" s="57">
        <v>203451.35</v>
      </c>
      <c r="U51" s="57">
        <v>0</v>
      </c>
      <c r="V51" s="57">
        <v>0</v>
      </c>
      <c r="W51" s="57">
        <v>0</v>
      </c>
      <c r="X51" s="58" t="s">
        <v>427</v>
      </c>
      <c r="Y51"/>
      <c r="Z51"/>
      <c r="AA51"/>
      <c r="AB51"/>
      <c r="AC51"/>
      <c r="AD51"/>
      <c r="AE51"/>
      <c r="AF51"/>
      <c r="AG51"/>
      <c r="AH51"/>
      <c r="AI51"/>
      <c r="AJ51"/>
      <c r="AK51"/>
      <c r="AL51"/>
      <c r="AM51"/>
      <c r="AN51"/>
      <c r="AO51"/>
      <c r="AP51"/>
      <c r="AQ51"/>
      <c r="AR51"/>
      <c r="AS51"/>
      <c r="AT51"/>
      <c r="AU51"/>
      <c r="AV51"/>
      <c r="AW51"/>
      <c r="AX51"/>
    </row>
    <row r="52" spans="1:50" s="7" customFormat="1" ht="45" x14ac:dyDescent="0.25">
      <c r="A52" s="14" t="s">
        <v>424</v>
      </c>
      <c r="B52" s="15">
        <v>1122010000</v>
      </c>
      <c r="C52" s="16" t="s">
        <v>31</v>
      </c>
      <c r="D52" s="16" t="s">
        <v>32</v>
      </c>
      <c r="E52" s="31" t="s">
        <v>386</v>
      </c>
      <c r="F52" s="79">
        <v>12</v>
      </c>
      <c r="G52" s="31" t="s">
        <v>511</v>
      </c>
      <c r="H52" s="16" t="s">
        <v>33</v>
      </c>
      <c r="I52" s="17">
        <v>1210</v>
      </c>
      <c r="J52" s="15" t="s">
        <v>57</v>
      </c>
      <c r="K52" s="18">
        <f t="shared" si="0"/>
        <v>305177.03999999998</v>
      </c>
      <c r="L52" s="18">
        <v>101725.68</v>
      </c>
      <c r="M52" s="18">
        <v>101725.68</v>
      </c>
      <c r="N52" s="57">
        <v>0</v>
      </c>
      <c r="O52" s="57">
        <v>0</v>
      </c>
      <c r="P52" s="57">
        <v>0</v>
      </c>
      <c r="Q52" s="57">
        <v>0</v>
      </c>
      <c r="R52" s="57">
        <v>0</v>
      </c>
      <c r="S52" s="57">
        <v>0</v>
      </c>
      <c r="T52" s="57">
        <v>101725.68</v>
      </c>
      <c r="U52" s="57">
        <v>0</v>
      </c>
      <c r="V52" s="57">
        <v>0</v>
      </c>
      <c r="W52" s="57">
        <v>0</v>
      </c>
      <c r="X52" s="58" t="s">
        <v>427</v>
      </c>
      <c r="Y52"/>
      <c r="Z52"/>
      <c r="AA52"/>
      <c r="AB52"/>
      <c r="AC52"/>
      <c r="AD52"/>
      <c r="AE52"/>
      <c r="AF52"/>
      <c r="AG52"/>
      <c r="AH52"/>
      <c r="AI52"/>
      <c r="AJ52"/>
      <c r="AK52"/>
      <c r="AL52"/>
      <c r="AM52"/>
      <c r="AN52"/>
      <c r="AO52"/>
      <c r="AP52"/>
      <c r="AQ52"/>
      <c r="AR52"/>
      <c r="AS52"/>
      <c r="AT52"/>
      <c r="AU52"/>
      <c r="AV52"/>
      <c r="AW52"/>
      <c r="AX52"/>
    </row>
    <row r="53" spans="1:50" s="7" customFormat="1" ht="45" x14ac:dyDescent="0.25">
      <c r="A53" s="14" t="s">
        <v>187</v>
      </c>
      <c r="B53" s="15">
        <v>1122010000</v>
      </c>
      <c r="C53" s="16" t="s">
        <v>31</v>
      </c>
      <c r="D53" s="16" t="s">
        <v>32</v>
      </c>
      <c r="E53" s="31" t="s">
        <v>386</v>
      </c>
      <c r="F53" s="79">
        <v>13</v>
      </c>
      <c r="G53" s="31" t="s">
        <v>512</v>
      </c>
      <c r="H53" s="16" t="s">
        <v>33</v>
      </c>
      <c r="I53" s="17">
        <v>1210</v>
      </c>
      <c r="J53" s="15" t="s">
        <v>57</v>
      </c>
      <c r="K53" s="18">
        <f t="shared" si="0"/>
        <v>356039.85</v>
      </c>
      <c r="L53" s="18">
        <v>118679.95</v>
      </c>
      <c r="M53" s="18">
        <v>118679.95</v>
      </c>
      <c r="N53" s="57">
        <v>0</v>
      </c>
      <c r="O53" s="57">
        <v>0</v>
      </c>
      <c r="P53" s="57">
        <v>0</v>
      </c>
      <c r="Q53" s="57">
        <v>0</v>
      </c>
      <c r="R53" s="57">
        <v>0</v>
      </c>
      <c r="S53" s="57">
        <v>0</v>
      </c>
      <c r="T53" s="57">
        <v>118679.95</v>
      </c>
      <c r="U53" s="57">
        <v>0</v>
      </c>
      <c r="V53" s="57">
        <v>0</v>
      </c>
      <c r="W53" s="57">
        <v>0</v>
      </c>
      <c r="X53" s="58" t="s">
        <v>427</v>
      </c>
      <c r="Y53"/>
      <c r="Z53"/>
      <c r="AA53"/>
      <c r="AB53"/>
      <c r="AC53"/>
      <c r="AD53"/>
      <c r="AE53"/>
      <c r="AF53"/>
      <c r="AG53"/>
      <c r="AH53"/>
      <c r="AI53"/>
      <c r="AJ53"/>
      <c r="AK53"/>
      <c r="AL53"/>
      <c r="AM53"/>
      <c r="AN53"/>
      <c r="AO53"/>
      <c r="AP53"/>
      <c r="AQ53"/>
      <c r="AR53"/>
      <c r="AS53"/>
      <c r="AT53"/>
      <c r="AU53"/>
      <c r="AV53"/>
      <c r="AW53"/>
      <c r="AX53"/>
    </row>
    <row r="54" spans="1:50" s="7" customFormat="1" ht="45" x14ac:dyDescent="0.25">
      <c r="A54" s="14" t="s">
        <v>425</v>
      </c>
      <c r="B54" s="15">
        <v>1122010000</v>
      </c>
      <c r="C54" s="16" t="s">
        <v>31</v>
      </c>
      <c r="D54" s="16" t="s">
        <v>40</v>
      </c>
      <c r="E54" s="31" t="s">
        <v>386</v>
      </c>
      <c r="F54" s="79" t="s">
        <v>412</v>
      </c>
      <c r="G54" s="31" t="s">
        <v>506</v>
      </c>
      <c r="H54" s="16" t="s">
        <v>41</v>
      </c>
      <c r="I54" s="17">
        <v>1210</v>
      </c>
      <c r="J54" s="15" t="s">
        <v>57</v>
      </c>
      <c r="K54" s="18">
        <f t="shared" si="0"/>
        <v>323453.86</v>
      </c>
      <c r="L54" s="18">
        <v>161726.93</v>
      </c>
      <c r="M54" s="18">
        <v>161726.93</v>
      </c>
      <c r="N54" s="57">
        <v>0</v>
      </c>
      <c r="O54" s="57">
        <v>0</v>
      </c>
      <c r="P54" s="57">
        <v>0</v>
      </c>
      <c r="Q54" s="57">
        <v>0</v>
      </c>
      <c r="R54" s="57">
        <v>0</v>
      </c>
      <c r="S54" s="57">
        <v>0</v>
      </c>
      <c r="T54" s="57">
        <v>0</v>
      </c>
      <c r="U54" s="57">
        <v>0</v>
      </c>
      <c r="V54" s="57">
        <v>0</v>
      </c>
      <c r="W54" s="57">
        <v>0</v>
      </c>
      <c r="X54" s="58" t="s">
        <v>427</v>
      </c>
      <c r="Y54"/>
      <c r="Z54"/>
      <c r="AA54"/>
      <c r="AB54"/>
      <c r="AC54"/>
      <c r="AD54"/>
      <c r="AE54"/>
      <c r="AF54"/>
      <c r="AG54"/>
      <c r="AH54"/>
      <c r="AI54"/>
      <c r="AJ54"/>
      <c r="AK54"/>
      <c r="AL54"/>
      <c r="AM54"/>
      <c r="AN54"/>
      <c r="AO54"/>
      <c r="AP54"/>
      <c r="AQ54"/>
      <c r="AR54"/>
      <c r="AS54"/>
      <c r="AT54"/>
      <c r="AU54"/>
      <c r="AV54"/>
      <c r="AW54"/>
      <c r="AX54"/>
    </row>
    <row r="55" spans="1:50" s="7" customFormat="1" ht="45" x14ac:dyDescent="0.25">
      <c r="A55" s="14" t="s">
        <v>398</v>
      </c>
      <c r="B55" s="15">
        <v>1122010000</v>
      </c>
      <c r="C55" s="16" t="s">
        <v>31</v>
      </c>
      <c r="D55" s="16" t="s">
        <v>40</v>
      </c>
      <c r="E55" s="31" t="s">
        <v>386</v>
      </c>
      <c r="F55" s="79" t="s">
        <v>411</v>
      </c>
      <c r="G55" s="31" t="s">
        <v>507</v>
      </c>
      <c r="H55" s="16" t="s">
        <v>41</v>
      </c>
      <c r="I55" s="17">
        <v>1210</v>
      </c>
      <c r="J55" s="15" t="s">
        <v>57</v>
      </c>
      <c r="K55" s="18">
        <f t="shared" si="0"/>
        <v>61610.26</v>
      </c>
      <c r="L55" s="18">
        <v>30805.13</v>
      </c>
      <c r="M55" s="18">
        <v>30805.13</v>
      </c>
      <c r="N55" s="57">
        <v>0</v>
      </c>
      <c r="O55" s="57">
        <v>0</v>
      </c>
      <c r="P55" s="57">
        <v>0</v>
      </c>
      <c r="Q55" s="57">
        <v>0</v>
      </c>
      <c r="R55" s="57">
        <v>0</v>
      </c>
      <c r="S55" s="57">
        <v>0</v>
      </c>
      <c r="T55" s="57">
        <v>0</v>
      </c>
      <c r="U55" s="57">
        <v>0</v>
      </c>
      <c r="V55" s="57">
        <v>0</v>
      </c>
      <c r="W55" s="57">
        <v>0</v>
      </c>
      <c r="X55" s="58" t="s">
        <v>427</v>
      </c>
      <c r="Y55"/>
      <c r="Z55"/>
      <c r="AA55"/>
      <c r="AB55"/>
      <c r="AC55"/>
      <c r="AD55"/>
      <c r="AE55"/>
      <c r="AF55"/>
      <c r="AG55"/>
      <c r="AH55"/>
      <c r="AI55"/>
      <c r="AJ55"/>
      <c r="AK55"/>
      <c r="AL55"/>
      <c r="AM55"/>
      <c r="AN55"/>
      <c r="AO55"/>
      <c r="AP55"/>
      <c r="AQ55"/>
      <c r="AR55"/>
      <c r="AS55"/>
      <c r="AT55"/>
      <c r="AU55"/>
      <c r="AV55"/>
      <c r="AW55"/>
      <c r="AX55"/>
    </row>
    <row r="56" spans="1:50" s="7" customFormat="1" ht="45" x14ac:dyDescent="0.25">
      <c r="A56" s="14" t="s">
        <v>426</v>
      </c>
      <c r="B56" s="15">
        <v>1122010000</v>
      </c>
      <c r="C56" s="16" t="s">
        <v>31</v>
      </c>
      <c r="D56" s="16" t="s">
        <v>55</v>
      </c>
      <c r="E56" s="31" t="s">
        <v>386</v>
      </c>
      <c r="F56" s="79" t="s">
        <v>387</v>
      </c>
      <c r="G56" s="31" t="s">
        <v>513</v>
      </c>
      <c r="H56" s="16" t="s">
        <v>56</v>
      </c>
      <c r="I56" s="17">
        <v>1210</v>
      </c>
      <c r="J56" s="15" t="s">
        <v>57</v>
      </c>
      <c r="K56" s="18">
        <f t="shared" si="0"/>
        <v>27374.5</v>
      </c>
      <c r="L56" s="18">
        <v>10239.5</v>
      </c>
      <c r="M56" s="18">
        <v>10239.5</v>
      </c>
      <c r="N56" s="57">
        <v>0</v>
      </c>
      <c r="O56" s="57">
        <v>0</v>
      </c>
      <c r="P56" s="57">
        <v>0</v>
      </c>
      <c r="Q56" s="57">
        <v>0</v>
      </c>
      <c r="R56" s="57">
        <v>0</v>
      </c>
      <c r="S56" s="57">
        <v>0</v>
      </c>
      <c r="T56" s="57">
        <v>0</v>
      </c>
      <c r="U56" s="57">
        <v>6895.5</v>
      </c>
      <c r="V56" s="57">
        <v>0</v>
      </c>
      <c r="W56" s="57">
        <v>0</v>
      </c>
      <c r="X56" s="58" t="s">
        <v>427</v>
      </c>
      <c r="Y56"/>
      <c r="Z56"/>
      <c r="AA56"/>
      <c r="AB56"/>
      <c r="AC56"/>
      <c r="AD56"/>
      <c r="AE56"/>
      <c r="AF56"/>
      <c r="AG56"/>
      <c r="AH56"/>
      <c r="AI56"/>
      <c r="AJ56"/>
      <c r="AK56"/>
      <c r="AL56"/>
      <c r="AM56"/>
      <c r="AN56"/>
      <c r="AO56"/>
      <c r="AP56"/>
      <c r="AQ56"/>
      <c r="AR56"/>
      <c r="AS56"/>
      <c r="AT56"/>
      <c r="AU56"/>
      <c r="AV56"/>
      <c r="AW56"/>
      <c r="AX56"/>
    </row>
    <row r="57" spans="1:50" s="7" customFormat="1" ht="45" x14ac:dyDescent="0.25">
      <c r="A57" s="14" t="s">
        <v>90</v>
      </c>
      <c r="B57" s="15">
        <v>2522221040</v>
      </c>
      <c r="C57" s="16" t="s">
        <v>31</v>
      </c>
      <c r="D57" s="16" t="s">
        <v>32</v>
      </c>
      <c r="E57" s="31" t="s">
        <v>386</v>
      </c>
      <c r="F57" s="79" t="s">
        <v>400</v>
      </c>
      <c r="G57" s="31" t="s">
        <v>502</v>
      </c>
      <c r="H57" s="16" t="s">
        <v>33</v>
      </c>
      <c r="I57" s="17">
        <v>1210</v>
      </c>
      <c r="J57" s="15" t="s">
        <v>57</v>
      </c>
      <c r="K57" s="18">
        <f t="shared" si="0"/>
        <v>237359.91999999998</v>
      </c>
      <c r="L57" s="18">
        <v>0</v>
      </c>
      <c r="M57" s="18">
        <v>0</v>
      </c>
      <c r="N57" s="57">
        <v>33908.559999999998</v>
      </c>
      <c r="O57" s="57">
        <v>33908.559999999998</v>
      </c>
      <c r="P57" s="57">
        <v>33908.559999999998</v>
      </c>
      <c r="Q57" s="57">
        <v>33908.559999999998</v>
      </c>
      <c r="R57" s="57">
        <v>33908.559999999998</v>
      </c>
      <c r="S57" s="57">
        <v>33908.559999999998</v>
      </c>
      <c r="T57" s="57">
        <v>0</v>
      </c>
      <c r="U57" s="57">
        <v>33908.559999999998</v>
      </c>
      <c r="V57" s="57">
        <v>0</v>
      </c>
      <c r="W57" s="57">
        <v>0</v>
      </c>
      <c r="X57" s="58" t="s">
        <v>427</v>
      </c>
      <c r="Y57"/>
      <c r="Z57"/>
      <c r="AA57"/>
      <c r="AB57"/>
      <c r="AC57"/>
      <c r="AD57"/>
      <c r="AE57"/>
      <c r="AF57"/>
      <c r="AG57"/>
      <c r="AH57"/>
      <c r="AI57"/>
      <c r="AJ57"/>
      <c r="AK57"/>
      <c r="AL57"/>
      <c r="AM57"/>
      <c r="AN57"/>
      <c r="AO57"/>
      <c r="AP57"/>
      <c r="AQ57"/>
      <c r="AR57"/>
      <c r="AS57"/>
      <c r="AT57"/>
      <c r="AU57"/>
      <c r="AV57"/>
      <c r="AW57"/>
      <c r="AX57"/>
    </row>
    <row r="58" spans="1:50" s="7" customFormat="1" ht="45" x14ac:dyDescent="0.25">
      <c r="A58" s="14" t="s">
        <v>99</v>
      </c>
      <c r="B58" s="15">
        <v>2522221040</v>
      </c>
      <c r="C58" s="16" t="s">
        <v>31</v>
      </c>
      <c r="D58" s="16" t="s">
        <v>32</v>
      </c>
      <c r="E58" s="31" t="s">
        <v>386</v>
      </c>
      <c r="F58" s="79" t="s">
        <v>401</v>
      </c>
      <c r="G58" s="31" t="s">
        <v>503</v>
      </c>
      <c r="H58" s="16" t="s">
        <v>33</v>
      </c>
      <c r="I58" s="17">
        <v>1210</v>
      </c>
      <c r="J58" s="15" t="s">
        <v>57</v>
      </c>
      <c r="K58" s="18">
        <f t="shared" si="0"/>
        <v>474719.83999999997</v>
      </c>
      <c r="L58" s="18">
        <v>0</v>
      </c>
      <c r="M58" s="18">
        <v>0</v>
      </c>
      <c r="N58" s="57">
        <v>67817.119999999995</v>
      </c>
      <c r="O58" s="57">
        <v>67817.119999999995</v>
      </c>
      <c r="P58" s="57">
        <v>67817.119999999995</v>
      </c>
      <c r="Q58" s="57">
        <v>67817.119999999995</v>
      </c>
      <c r="R58" s="57">
        <v>67817.119999999995</v>
      </c>
      <c r="S58" s="57">
        <v>67817.119999999995</v>
      </c>
      <c r="T58" s="57">
        <v>0</v>
      </c>
      <c r="U58" s="57">
        <v>67817.119999999995</v>
      </c>
      <c r="V58" s="57">
        <v>0</v>
      </c>
      <c r="W58" s="57">
        <v>0</v>
      </c>
      <c r="X58" s="58" t="s">
        <v>427</v>
      </c>
      <c r="Y58"/>
      <c r="Z58"/>
      <c r="AA58"/>
      <c r="AB58"/>
      <c r="AC58"/>
      <c r="AD58"/>
      <c r="AE58"/>
      <c r="AF58"/>
      <c r="AG58"/>
      <c r="AH58"/>
      <c r="AI58"/>
      <c r="AJ58"/>
      <c r="AK58"/>
      <c r="AL58"/>
      <c r="AM58"/>
      <c r="AN58"/>
      <c r="AO58"/>
      <c r="AP58"/>
      <c r="AQ58"/>
      <c r="AR58"/>
      <c r="AS58"/>
      <c r="AT58"/>
      <c r="AU58"/>
      <c r="AV58"/>
      <c r="AW58"/>
      <c r="AX58"/>
    </row>
    <row r="59" spans="1:50" s="7" customFormat="1" ht="45" x14ac:dyDescent="0.25">
      <c r="A59" s="14" t="s">
        <v>423</v>
      </c>
      <c r="B59" s="15">
        <v>2522221040</v>
      </c>
      <c r="C59" s="16" t="s">
        <v>31</v>
      </c>
      <c r="D59" s="16" t="s">
        <v>32</v>
      </c>
      <c r="E59" s="31" t="s">
        <v>386</v>
      </c>
      <c r="F59" s="79" t="s">
        <v>406</v>
      </c>
      <c r="G59" s="31" t="s">
        <v>504</v>
      </c>
      <c r="H59" s="16" t="s">
        <v>33</v>
      </c>
      <c r="I59" s="17">
        <v>1210</v>
      </c>
      <c r="J59" s="15" t="s">
        <v>57</v>
      </c>
      <c r="K59" s="18">
        <f t="shared" si="0"/>
        <v>830759.64999999991</v>
      </c>
      <c r="L59" s="18">
        <v>0</v>
      </c>
      <c r="M59" s="18">
        <v>0</v>
      </c>
      <c r="N59" s="57">
        <v>118679.95</v>
      </c>
      <c r="O59" s="57">
        <v>118679.95</v>
      </c>
      <c r="P59" s="57">
        <v>118679.95</v>
      </c>
      <c r="Q59" s="57">
        <v>118679.95</v>
      </c>
      <c r="R59" s="57">
        <v>118679.95</v>
      </c>
      <c r="S59" s="57">
        <v>118679.95</v>
      </c>
      <c r="T59" s="57">
        <v>0</v>
      </c>
      <c r="U59" s="57">
        <v>118679.95</v>
      </c>
      <c r="V59" s="57">
        <v>0</v>
      </c>
      <c r="W59" s="57">
        <v>0</v>
      </c>
      <c r="X59" s="58" t="s">
        <v>427</v>
      </c>
      <c r="Y59"/>
      <c r="Z59"/>
      <c r="AA59"/>
      <c r="AB59"/>
      <c r="AC59"/>
      <c r="AD59"/>
      <c r="AE59"/>
      <c r="AF59"/>
      <c r="AG59"/>
      <c r="AH59"/>
      <c r="AI59"/>
      <c r="AJ59"/>
      <c r="AK59"/>
      <c r="AL59"/>
      <c r="AM59"/>
      <c r="AN59"/>
      <c r="AO59"/>
      <c r="AP59"/>
      <c r="AQ59"/>
      <c r="AR59"/>
      <c r="AS59"/>
      <c r="AT59"/>
      <c r="AU59"/>
      <c r="AV59"/>
      <c r="AW59"/>
      <c r="AX59"/>
    </row>
    <row r="60" spans="1:50" s="7" customFormat="1" ht="45" x14ac:dyDescent="0.25">
      <c r="A60" s="14" t="s">
        <v>422</v>
      </c>
      <c r="B60" s="15">
        <v>2522221040</v>
      </c>
      <c r="C60" s="16" t="s">
        <v>31</v>
      </c>
      <c r="D60" s="16" t="s">
        <v>32</v>
      </c>
      <c r="E60" s="31" t="s">
        <v>386</v>
      </c>
      <c r="F60" s="79">
        <v>10</v>
      </c>
      <c r="G60" s="31" t="s">
        <v>505</v>
      </c>
      <c r="H60" s="16" t="s">
        <v>33</v>
      </c>
      <c r="I60" s="17">
        <v>1210</v>
      </c>
      <c r="J60" s="15" t="s">
        <v>57</v>
      </c>
      <c r="K60" s="18">
        <f t="shared" si="0"/>
        <v>1186799.52</v>
      </c>
      <c r="L60" s="18">
        <v>0</v>
      </c>
      <c r="M60" s="18">
        <v>0</v>
      </c>
      <c r="N60" s="57">
        <v>152588.51</v>
      </c>
      <c r="O60" s="57">
        <v>152588.51</v>
      </c>
      <c r="P60" s="57">
        <v>152588.51</v>
      </c>
      <c r="Q60" s="57">
        <v>152588.51</v>
      </c>
      <c r="R60" s="57">
        <v>152588.51</v>
      </c>
      <c r="S60" s="57">
        <v>152588.51</v>
      </c>
      <c r="T60" s="57">
        <v>0</v>
      </c>
      <c r="U60" s="57">
        <v>152588.51</v>
      </c>
      <c r="V60" s="57">
        <v>0</v>
      </c>
      <c r="W60" s="57">
        <v>118679.95</v>
      </c>
      <c r="X60" s="58" t="s">
        <v>427</v>
      </c>
      <c r="Y60"/>
      <c r="Z60"/>
      <c r="AA60"/>
      <c r="AB60"/>
      <c r="AC60"/>
      <c r="AD60"/>
      <c r="AE60"/>
      <c r="AF60"/>
      <c r="AG60"/>
      <c r="AH60"/>
      <c r="AI60"/>
      <c r="AJ60"/>
      <c r="AK60"/>
      <c r="AL60"/>
      <c r="AM60"/>
      <c r="AN60"/>
      <c r="AO60"/>
      <c r="AP60"/>
      <c r="AQ60"/>
      <c r="AR60"/>
      <c r="AS60"/>
      <c r="AT60"/>
      <c r="AU60"/>
      <c r="AV60"/>
      <c r="AW60"/>
      <c r="AX60"/>
    </row>
    <row r="61" spans="1:50" s="7" customFormat="1" ht="45" x14ac:dyDescent="0.25">
      <c r="A61" s="14" t="s">
        <v>110</v>
      </c>
      <c r="B61" s="15">
        <v>2522221040</v>
      </c>
      <c r="C61" s="16" t="s">
        <v>31</v>
      </c>
      <c r="D61" s="16" t="s">
        <v>32</v>
      </c>
      <c r="E61" s="31" t="s">
        <v>386</v>
      </c>
      <c r="F61" s="79">
        <v>11</v>
      </c>
      <c r="G61" s="31" t="s">
        <v>510</v>
      </c>
      <c r="H61" s="16" t="s">
        <v>33</v>
      </c>
      <c r="I61" s="17">
        <v>1210</v>
      </c>
      <c r="J61" s="15" t="s">
        <v>57</v>
      </c>
      <c r="K61" s="18">
        <f t="shared" si="0"/>
        <v>1576748</v>
      </c>
      <c r="L61" s="18">
        <v>0</v>
      </c>
      <c r="M61" s="18">
        <v>0</v>
      </c>
      <c r="N61" s="57">
        <v>203451.39</v>
      </c>
      <c r="O61" s="57">
        <v>203451.35</v>
      </c>
      <c r="P61" s="57">
        <v>203451.35</v>
      </c>
      <c r="Q61" s="57">
        <v>203451.35</v>
      </c>
      <c r="R61" s="57">
        <v>203451.35</v>
      </c>
      <c r="S61" s="57">
        <v>203451.35</v>
      </c>
      <c r="T61" s="57">
        <v>0</v>
      </c>
      <c r="U61" s="57">
        <v>203451.35</v>
      </c>
      <c r="V61" s="57">
        <v>0</v>
      </c>
      <c r="W61" s="57">
        <v>152588.51</v>
      </c>
      <c r="X61" s="58" t="s">
        <v>427</v>
      </c>
      <c r="Y61"/>
      <c r="Z61"/>
      <c r="AA61"/>
      <c r="AB61"/>
      <c r="AC61"/>
      <c r="AD61"/>
      <c r="AE61"/>
      <c r="AF61"/>
      <c r="AG61"/>
      <c r="AH61"/>
      <c r="AI61"/>
      <c r="AJ61"/>
      <c r="AK61"/>
      <c r="AL61"/>
      <c r="AM61"/>
      <c r="AN61"/>
      <c r="AO61"/>
      <c r="AP61"/>
      <c r="AQ61"/>
      <c r="AR61"/>
      <c r="AS61"/>
      <c r="AT61"/>
      <c r="AU61"/>
      <c r="AV61"/>
      <c r="AW61"/>
      <c r="AX61"/>
    </row>
    <row r="62" spans="1:50" s="7" customFormat="1" ht="45" x14ac:dyDescent="0.25">
      <c r="A62" s="14" t="s">
        <v>424</v>
      </c>
      <c r="B62" s="15">
        <v>2522221040</v>
      </c>
      <c r="C62" s="16" t="s">
        <v>31</v>
      </c>
      <c r="D62" s="16" t="s">
        <v>32</v>
      </c>
      <c r="E62" s="31" t="s">
        <v>386</v>
      </c>
      <c r="F62" s="79">
        <v>12</v>
      </c>
      <c r="G62" s="31" t="s">
        <v>511</v>
      </c>
      <c r="H62" s="16" t="s">
        <v>33</v>
      </c>
      <c r="I62" s="17">
        <v>1210</v>
      </c>
      <c r="J62" s="15" t="s">
        <v>57</v>
      </c>
      <c r="K62" s="18">
        <f t="shared" si="0"/>
        <v>895827.49999999988</v>
      </c>
      <c r="L62" s="18">
        <v>0</v>
      </c>
      <c r="M62" s="18">
        <v>0</v>
      </c>
      <c r="N62" s="57">
        <v>101725.68</v>
      </c>
      <c r="O62" s="57">
        <v>101725.68</v>
      </c>
      <c r="P62" s="57">
        <v>101725.68</v>
      </c>
      <c r="Q62" s="57">
        <v>101725.68</v>
      </c>
      <c r="R62" s="57">
        <v>101725.68</v>
      </c>
      <c r="S62" s="57">
        <v>101725.68</v>
      </c>
      <c r="T62" s="57">
        <v>0</v>
      </c>
      <c r="U62" s="57">
        <v>82022.070000000007</v>
      </c>
      <c r="V62" s="57">
        <v>0</v>
      </c>
      <c r="W62" s="57">
        <v>203451.35</v>
      </c>
      <c r="X62" s="58" t="s">
        <v>427</v>
      </c>
      <c r="Y62"/>
      <c r="Z62"/>
      <c r="AA62"/>
      <c r="AB62"/>
      <c r="AC62"/>
      <c r="AD62"/>
      <c r="AE62"/>
      <c r="AF62"/>
      <c r="AG62"/>
      <c r="AH62"/>
      <c r="AI62"/>
      <c r="AJ62"/>
      <c r="AK62"/>
      <c r="AL62"/>
      <c r="AM62"/>
      <c r="AN62"/>
      <c r="AO62"/>
      <c r="AP62"/>
      <c r="AQ62"/>
      <c r="AR62"/>
      <c r="AS62"/>
      <c r="AT62"/>
      <c r="AU62"/>
      <c r="AV62"/>
      <c r="AW62"/>
      <c r="AX62"/>
    </row>
    <row r="63" spans="1:50" s="7" customFormat="1" ht="45" x14ac:dyDescent="0.25">
      <c r="A63" s="14" t="s">
        <v>187</v>
      </c>
      <c r="B63" s="15">
        <v>2522221040</v>
      </c>
      <c r="C63" s="16" t="s">
        <v>31</v>
      </c>
      <c r="D63" s="16" t="s">
        <v>32</v>
      </c>
      <c r="E63" s="31" t="s">
        <v>386</v>
      </c>
      <c r="F63" s="79">
        <v>13</v>
      </c>
      <c r="G63" s="31" t="s">
        <v>512</v>
      </c>
      <c r="H63" s="16" t="s">
        <v>33</v>
      </c>
      <c r="I63" s="17">
        <v>1210</v>
      </c>
      <c r="J63" s="15" t="s">
        <v>57</v>
      </c>
      <c r="K63" s="18">
        <f t="shared" si="0"/>
        <v>813805.37999999989</v>
      </c>
      <c r="L63" s="18">
        <v>0</v>
      </c>
      <c r="M63" s="18">
        <v>0</v>
      </c>
      <c r="N63" s="57">
        <v>118679.95</v>
      </c>
      <c r="O63" s="57">
        <v>118679.95</v>
      </c>
      <c r="P63" s="57">
        <v>118679.95</v>
      </c>
      <c r="Q63" s="57">
        <v>118679.95</v>
      </c>
      <c r="R63" s="57">
        <v>118679.95</v>
      </c>
      <c r="S63" s="57">
        <v>118679.95</v>
      </c>
      <c r="T63" s="57">
        <v>0</v>
      </c>
      <c r="U63" s="57">
        <v>0</v>
      </c>
      <c r="V63" s="57">
        <v>0</v>
      </c>
      <c r="W63" s="57">
        <v>101725.68</v>
      </c>
      <c r="X63" s="58" t="s">
        <v>427</v>
      </c>
      <c r="Y63"/>
      <c r="Z63"/>
      <c r="AA63"/>
      <c r="AB63"/>
      <c r="AC63"/>
      <c r="AD63"/>
      <c r="AE63"/>
      <c r="AF63"/>
      <c r="AG63"/>
      <c r="AH63"/>
      <c r="AI63"/>
      <c r="AJ63"/>
      <c r="AK63"/>
      <c r="AL63"/>
      <c r="AM63"/>
      <c r="AN63"/>
      <c r="AO63"/>
      <c r="AP63"/>
      <c r="AQ63"/>
      <c r="AR63"/>
      <c r="AS63"/>
      <c r="AT63"/>
      <c r="AU63"/>
      <c r="AV63"/>
      <c r="AW63"/>
      <c r="AX63"/>
    </row>
    <row r="64" spans="1:50" s="7" customFormat="1" ht="45" x14ac:dyDescent="0.25">
      <c r="A64" s="14" t="s">
        <v>425</v>
      </c>
      <c r="B64" s="15">
        <v>2522221040</v>
      </c>
      <c r="C64" s="16" t="s">
        <v>31</v>
      </c>
      <c r="D64" s="16" t="s">
        <v>40</v>
      </c>
      <c r="E64" s="31" t="s">
        <v>386</v>
      </c>
      <c r="F64" s="79" t="s">
        <v>412</v>
      </c>
      <c r="G64" s="31" t="s">
        <v>506</v>
      </c>
      <c r="H64" s="16" t="s">
        <v>41</v>
      </c>
      <c r="I64" s="17">
        <v>1210</v>
      </c>
      <c r="J64" s="15" t="s">
        <v>57</v>
      </c>
      <c r="K64" s="18">
        <f t="shared" si="0"/>
        <v>1412495.3899999997</v>
      </c>
      <c r="L64" s="18">
        <v>0</v>
      </c>
      <c r="M64" s="18">
        <v>0</v>
      </c>
      <c r="N64" s="57">
        <v>161726.93</v>
      </c>
      <c r="O64" s="57">
        <v>161726.93</v>
      </c>
      <c r="P64" s="57">
        <v>161726.93</v>
      </c>
      <c r="Q64" s="57">
        <v>161726.93</v>
      </c>
      <c r="R64" s="57">
        <v>161726.93</v>
      </c>
      <c r="S64" s="57">
        <v>161726.93</v>
      </c>
      <c r="T64" s="57">
        <v>161726.93</v>
      </c>
      <c r="U64" s="57">
        <v>161726.93</v>
      </c>
      <c r="V64" s="57">
        <v>0</v>
      </c>
      <c r="W64" s="57">
        <v>118679.95</v>
      </c>
      <c r="X64" s="58" t="s">
        <v>427</v>
      </c>
      <c r="Y64"/>
      <c r="Z64"/>
      <c r="AA64"/>
      <c r="AB64"/>
      <c r="AC64"/>
      <c r="AD64"/>
      <c r="AE64"/>
      <c r="AF64"/>
      <c r="AG64"/>
      <c r="AH64"/>
      <c r="AI64"/>
      <c r="AJ64"/>
      <c r="AK64"/>
      <c r="AL64"/>
      <c r="AM64"/>
      <c r="AN64"/>
      <c r="AO64"/>
      <c r="AP64"/>
      <c r="AQ64"/>
      <c r="AR64"/>
      <c r="AS64"/>
      <c r="AT64"/>
      <c r="AU64"/>
      <c r="AV64"/>
      <c r="AW64"/>
      <c r="AX64"/>
    </row>
    <row r="65" spans="1:50" s="7" customFormat="1" ht="45" x14ac:dyDescent="0.25">
      <c r="A65" s="14" t="s">
        <v>398</v>
      </c>
      <c r="B65" s="15">
        <v>2522221040</v>
      </c>
      <c r="C65" s="16" t="s">
        <v>31</v>
      </c>
      <c r="D65" s="16" t="s">
        <v>40</v>
      </c>
      <c r="E65" s="31" t="s">
        <v>386</v>
      </c>
      <c r="F65" s="79" t="s">
        <v>411</v>
      </c>
      <c r="G65" s="31" t="s">
        <v>507</v>
      </c>
      <c r="H65" s="16" t="s">
        <v>41</v>
      </c>
      <c r="I65" s="17">
        <v>1210</v>
      </c>
      <c r="J65" s="15" t="s">
        <v>57</v>
      </c>
      <c r="K65" s="18">
        <f t="shared" si="0"/>
        <v>246441.04</v>
      </c>
      <c r="L65" s="18">
        <v>0</v>
      </c>
      <c r="M65" s="18">
        <v>0</v>
      </c>
      <c r="N65" s="57">
        <v>30805.13</v>
      </c>
      <c r="O65" s="57">
        <v>30805.13</v>
      </c>
      <c r="P65" s="57">
        <v>30805.13</v>
      </c>
      <c r="Q65" s="57">
        <v>30805.13</v>
      </c>
      <c r="R65" s="57">
        <v>30805.13</v>
      </c>
      <c r="S65" s="57">
        <v>30805.13</v>
      </c>
      <c r="T65" s="57">
        <v>30805.13</v>
      </c>
      <c r="U65" s="57">
        <v>30805.13</v>
      </c>
      <c r="V65" s="57">
        <v>0</v>
      </c>
      <c r="W65" s="57">
        <v>0</v>
      </c>
      <c r="X65" s="58" t="s">
        <v>427</v>
      </c>
      <c r="Y65"/>
      <c r="Z65"/>
      <c r="AA65"/>
      <c r="AB65"/>
      <c r="AC65"/>
      <c r="AD65"/>
      <c r="AE65"/>
      <c r="AF65"/>
      <c r="AG65"/>
      <c r="AH65"/>
      <c r="AI65"/>
      <c r="AJ65"/>
      <c r="AK65"/>
      <c r="AL65"/>
      <c r="AM65"/>
      <c r="AN65"/>
      <c r="AO65"/>
      <c r="AP65"/>
      <c r="AQ65"/>
      <c r="AR65"/>
      <c r="AS65"/>
      <c r="AT65"/>
      <c r="AU65"/>
      <c r="AV65"/>
      <c r="AW65"/>
      <c r="AX65"/>
    </row>
    <row r="66" spans="1:50" s="7" customFormat="1" ht="45" x14ac:dyDescent="0.25">
      <c r="A66" s="14" t="s">
        <v>426</v>
      </c>
      <c r="B66" s="15">
        <v>2522221040</v>
      </c>
      <c r="C66" s="16" t="s">
        <v>31</v>
      </c>
      <c r="D66" s="16" t="s">
        <v>55</v>
      </c>
      <c r="E66" s="31" t="s">
        <v>386</v>
      </c>
      <c r="F66" s="79" t="s">
        <v>387</v>
      </c>
      <c r="G66" s="31" t="s">
        <v>513</v>
      </c>
      <c r="H66" s="16" t="s">
        <v>56</v>
      </c>
      <c r="I66" s="17">
        <v>1210</v>
      </c>
      <c r="J66" s="15" t="s">
        <v>57</v>
      </c>
      <c r="K66" s="18">
        <f t="shared" si="0"/>
        <v>75020.5</v>
      </c>
      <c r="L66" s="18">
        <v>0</v>
      </c>
      <c r="M66" s="18">
        <v>0</v>
      </c>
      <c r="N66" s="57">
        <v>10239.5</v>
      </c>
      <c r="O66" s="57">
        <v>10239.5</v>
      </c>
      <c r="P66" s="57">
        <v>10239.5</v>
      </c>
      <c r="Q66" s="57">
        <v>10239.5</v>
      </c>
      <c r="R66" s="57">
        <v>10239.5</v>
      </c>
      <c r="S66" s="57">
        <v>10239.5</v>
      </c>
      <c r="T66" s="57">
        <v>10239.5</v>
      </c>
      <c r="U66" s="57">
        <v>3344</v>
      </c>
      <c r="V66" s="57">
        <v>0</v>
      </c>
      <c r="W66" s="57">
        <v>0</v>
      </c>
      <c r="X66" s="58" t="s">
        <v>427</v>
      </c>
      <c r="Y66"/>
      <c r="Z66"/>
      <c r="AA66"/>
      <c r="AB66"/>
      <c r="AC66"/>
      <c r="AD66"/>
      <c r="AE66"/>
      <c r="AF66"/>
      <c r="AG66"/>
      <c r="AH66"/>
      <c r="AI66"/>
      <c r="AJ66"/>
      <c r="AK66"/>
      <c r="AL66"/>
      <c r="AM66"/>
      <c r="AN66"/>
      <c r="AO66"/>
      <c r="AP66"/>
      <c r="AQ66"/>
      <c r="AR66"/>
      <c r="AS66"/>
      <c r="AT66"/>
      <c r="AU66"/>
      <c r="AV66"/>
      <c r="AW66"/>
      <c r="AX66"/>
    </row>
    <row r="67" spans="1:50" s="7" customFormat="1" ht="45" x14ac:dyDescent="0.25">
      <c r="A67" s="14" t="s">
        <v>90</v>
      </c>
      <c r="B67" s="15">
        <v>1522010000</v>
      </c>
      <c r="C67" s="16" t="s">
        <v>31</v>
      </c>
      <c r="D67" s="16" t="s">
        <v>32</v>
      </c>
      <c r="E67" s="31" t="s">
        <v>386</v>
      </c>
      <c r="F67" s="79" t="s">
        <v>400</v>
      </c>
      <c r="G67" s="31" t="s">
        <v>502</v>
      </c>
      <c r="H67" s="16" t="s">
        <v>33</v>
      </c>
      <c r="I67" s="17">
        <v>1210</v>
      </c>
      <c r="J67" s="15" t="s">
        <v>57</v>
      </c>
      <c r="K67" s="18">
        <f t="shared" si="0"/>
        <v>36129.5</v>
      </c>
      <c r="L67" s="18">
        <v>0</v>
      </c>
      <c r="M67" s="18">
        <v>0</v>
      </c>
      <c r="N67" s="57">
        <v>0</v>
      </c>
      <c r="O67" s="57">
        <v>0</v>
      </c>
      <c r="P67" s="57">
        <v>0</v>
      </c>
      <c r="Q67" s="57">
        <v>0</v>
      </c>
      <c r="R67" s="57">
        <v>0</v>
      </c>
      <c r="S67" s="57">
        <v>0</v>
      </c>
      <c r="T67" s="57">
        <v>0</v>
      </c>
      <c r="U67" s="57">
        <v>0</v>
      </c>
      <c r="V67" s="57">
        <v>33908.559999999998</v>
      </c>
      <c r="W67" s="57">
        <v>2220.94</v>
      </c>
      <c r="X67" s="58" t="s">
        <v>427</v>
      </c>
      <c r="Y67"/>
      <c r="Z67"/>
      <c r="AA67"/>
      <c r="AB67"/>
      <c r="AC67"/>
      <c r="AD67"/>
      <c r="AE67"/>
      <c r="AF67"/>
      <c r="AG67"/>
      <c r="AH67"/>
      <c r="AI67"/>
      <c r="AJ67"/>
      <c r="AK67"/>
      <c r="AL67"/>
      <c r="AM67"/>
      <c r="AN67"/>
      <c r="AO67"/>
      <c r="AP67"/>
      <c r="AQ67"/>
      <c r="AR67"/>
      <c r="AS67"/>
      <c r="AT67"/>
      <c r="AU67"/>
      <c r="AV67"/>
      <c r="AW67"/>
      <c r="AX67"/>
    </row>
    <row r="68" spans="1:50" s="7" customFormat="1" ht="45" x14ac:dyDescent="0.25">
      <c r="A68" s="14" t="s">
        <v>99</v>
      </c>
      <c r="B68" s="15">
        <v>1522010000</v>
      </c>
      <c r="C68" s="16" t="s">
        <v>31</v>
      </c>
      <c r="D68" s="16" t="s">
        <v>32</v>
      </c>
      <c r="E68" s="31" t="s">
        <v>386</v>
      </c>
      <c r="F68" s="79" t="s">
        <v>401</v>
      </c>
      <c r="G68" s="31" t="s">
        <v>503</v>
      </c>
      <c r="H68" s="16" t="s">
        <v>33</v>
      </c>
      <c r="I68" s="17">
        <v>1210</v>
      </c>
      <c r="J68" s="15" t="s">
        <v>57</v>
      </c>
      <c r="K68" s="18">
        <f t="shared" ref="K68:K131" si="1">SUM(L68:W68)</f>
        <v>67817.119999999995</v>
      </c>
      <c r="L68" s="18">
        <v>0</v>
      </c>
      <c r="M68" s="18">
        <v>0</v>
      </c>
      <c r="N68" s="57">
        <v>0</v>
      </c>
      <c r="O68" s="57">
        <v>0</v>
      </c>
      <c r="P68" s="57">
        <v>0</v>
      </c>
      <c r="Q68" s="57">
        <v>0</v>
      </c>
      <c r="R68" s="57">
        <v>0</v>
      </c>
      <c r="S68" s="57">
        <v>0</v>
      </c>
      <c r="T68" s="57">
        <v>0</v>
      </c>
      <c r="U68" s="57">
        <v>0</v>
      </c>
      <c r="V68" s="57">
        <v>67817.119999999995</v>
      </c>
      <c r="W68" s="57">
        <v>0</v>
      </c>
      <c r="X68" s="58" t="s">
        <v>427</v>
      </c>
      <c r="Y68"/>
      <c r="Z68"/>
      <c r="AA68"/>
      <c r="AB68"/>
      <c r="AC68"/>
      <c r="AD68"/>
      <c r="AE68"/>
      <c r="AF68"/>
      <c r="AG68"/>
      <c r="AH68"/>
      <c r="AI68"/>
      <c r="AJ68"/>
      <c r="AK68"/>
      <c r="AL68"/>
      <c r="AM68"/>
      <c r="AN68"/>
      <c r="AO68"/>
      <c r="AP68"/>
      <c r="AQ68"/>
      <c r="AR68"/>
      <c r="AS68"/>
      <c r="AT68"/>
      <c r="AU68"/>
      <c r="AV68"/>
      <c r="AW68"/>
      <c r="AX68"/>
    </row>
    <row r="69" spans="1:50" s="7" customFormat="1" ht="45" x14ac:dyDescent="0.25">
      <c r="A69" s="14" t="s">
        <v>423</v>
      </c>
      <c r="B69" s="15">
        <v>1522010000</v>
      </c>
      <c r="C69" s="16" t="s">
        <v>31</v>
      </c>
      <c r="D69" s="16" t="s">
        <v>32</v>
      </c>
      <c r="E69" s="31" t="s">
        <v>386</v>
      </c>
      <c r="F69" s="79" t="s">
        <v>406</v>
      </c>
      <c r="G69" s="31" t="s">
        <v>504</v>
      </c>
      <c r="H69" s="16" t="s">
        <v>33</v>
      </c>
      <c r="I69" s="17">
        <v>1210</v>
      </c>
      <c r="J69" s="15" t="s">
        <v>57</v>
      </c>
      <c r="K69" s="18">
        <f t="shared" si="1"/>
        <v>118679.95</v>
      </c>
      <c r="L69" s="18">
        <v>0</v>
      </c>
      <c r="M69" s="18">
        <v>0</v>
      </c>
      <c r="N69" s="57">
        <v>0</v>
      </c>
      <c r="O69" s="57">
        <v>0</v>
      </c>
      <c r="P69" s="57">
        <v>0</v>
      </c>
      <c r="Q69" s="57">
        <v>0</v>
      </c>
      <c r="R69" s="57">
        <v>0</v>
      </c>
      <c r="S69" s="57">
        <v>0</v>
      </c>
      <c r="T69" s="57">
        <v>0</v>
      </c>
      <c r="U69" s="57">
        <v>0</v>
      </c>
      <c r="V69" s="57">
        <v>118679.95</v>
      </c>
      <c r="W69" s="57">
        <v>0</v>
      </c>
      <c r="X69" s="58" t="s">
        <v>427</v>
      </c>
      <c r="Y69"/>
      <c r="Z69"/>
      <c r="AA69"/>
      <c r="AB69"/>
      <c r="AC69"/>
      <c r="AD69"/>
      <c r="AE69"/>
      <c r="AF69"/>
      <c r="AG69"/>
      <c r="AH69"/>
      <c r="AI69"/>
      <c r="AJ69"/>
      <c r="AK69"/>
      <c r="AL69"/>
      <c r="AM69"/>
      <c r="AN69"/>
      <c r="AO69"/>
      <c r="AP69"/>
      <c r="AQ69"/>
      <c r="AR69"/>
      <c r="AS69"/>
      <c r="AT69"/>
      <c r="AU69"/>
      <c r="AV69"/>
      <c r="AW69"/>
      <c r="AX69"/>
    </row>
    <row r="70" spans="1:50" s="7" customFormat="1" ht="45" x14ac:dyDescent="0.25">
      <c r="A70" s="14" t="s">
        <v>422</v>
      </c>
      <c r="B70" s="15">
        <v>1522010000</v>
      </c>
      <c r="C70" s="16" t="s">
        <v>31</v>
      </c>
      <c r="D70" s="16" t="s">
        <v>32</v>
      </c>
      <c r="E70" s="31" t="s">
        <v>386</v>
      </c>
      <c r="F70" s="79">
        <v>10</v>
      </c>
      <c r="G70" s="31" t="s">
        <v>505</v>
      </c>
      <c r="H70" s="16" t="s">
        <v>33</v>
      </c>
      <c r="I70" s="17">
        <v>1210</v>
      </c>
      <c r="J70" s="15" t="s">
        <v>57</v>
      </c>
      <c r="K70" s="18">
        <f t="shared" si="1"/>
        <v>152588.51</v>
      </c>
      <c r="L70" s="18">
        <v>0</v>
      </c>
      <c r="M70" s="18">
        <v>0</v>
      </c>
      <c r="N70" s="57">
        <v>0</v>
      </c>
      <c r="O70" s="57">
        <v>0</v>
      </c>
      <c r="P70" s="57">
        <v>0</v>
      </c>
      <c r="Q70" s="57">
        <v>0</v>
      </c>
      <c r="R70" s="57">
        <v>0</v>
      </c>
      <c r="S70" s="57">
        <v>0</v>
      </c>
      <c r="T70" s="57">
        <v>0</v>
      </c>
      <c r="U70" s="57">
        <v>0</v>
      </c>
      <c r="V70" s="57">
        <v>152588.51</v>
      </c>
      <c r="W70" s="57">
        <v>0</v>
      </c>
      <c r="X70" s="58" t="s">
        <v>427</v>
      </c>
      <c r="Y70"/>
      <c r="Z70"/>
      <c r="AA70"/>
      <c r="AB70"/>
      <c r="AC70"/>
      <c r="AD70"/>
      <c r="AE70"/>
      <c r="AF70"/>
      <c r="AG70"/>
      <c r="AH70"/>
      <c r="AI70"/>
      <c r="AJ70"/>
      <c r="AK70"/>
      <c r="AL70"/>
      <c r="AM70"/>
      <c r="AN70"/>
      <c r="AO70"/>
      <c r="AP70"/>
      <c r="AQ70"/>
      <c r="AR70"/>
      <c r="AS70"/>
      <c r="AT70"/>
      <c r="AU70"/>
      <c r="AV70"/>
      <c r="AW70"/>
      <c r="AX70"/>
    </row>
    <row r="71" spans="1:50" s="7" customFormat="1" ht="45" x14ac:dyDescent="0.25">
      <c r="A71" s="14" t="s">
        <v>110</v>
      </c>
      <c r="B71" s="15">
        <v>1522010000</v>
      </c>
      <c r="C71" s="16" t="s">
        <v>31</v>
      </c>
      <c r="D71" s="16" t="s">
        <v>32</v>
      </c>
      <c r="E71" s="31" t="s">
        <v>386</v>
      </c>
      <c r="F71" s="79">
        <v>11</v>
      </c>
      <c r="G71" s="31" t="s">
        <v>510</v>
      </c>
      <c r="H71" s="16" t="s">
        <v>33</v>
      </c>
      <c r="I71" s="17">
        <v>1210</v>
      </c>
      <c r="J71" s="15" t="s">
        <v>57</v>
      </c>
      <c r="K71" s="18">
        <f t="shared" si="1"/>
        <v>203451.35</v>
      </c>
      <c r="L71" s="18">
        <v>0</v>
      </c>
      <c r="M71" s="18">
        <v>0</v>
      </c>
      <c r="N71" s="57">
        <v>0</v>
      </c>
      <c r="O71" s="57">
        <v>0</v>
      </c>
      <c r="P71" s="57">
        <v>0</v>
      </c>
      <c r="Q71" s="57">
        <v>0</v>
      </c>
      <c r="R71" s="57">
        <v>0</v>
      </c>
      <c r="S71" s="57">
        <v>0</v>
      </c>
      <c r="T71" s="57">
        <v>0</v>
      </c>
      <c r="U71" s="57">
        <v>0</v>
      </c>
      <c r="V71" s="57">
        <v>203451.35</v>
      </c>
      <c r="W71" s="57">
        <v>0</v>
      </c>
      <c r="X71" s="58" t="s">
        <v>427</v>
      </c>
      <c r="Y71"/>
      <c r="Z71"/>
      <c r="AA71"/>
      <c r="AB71"/>
      <c r="AC71"/>
      <c r="AD71"/>
      <c r="AE71"/>
      <c r="AF71"/>
      <c r="AG71"/>
      <c r="AH71"/>
      <c r="AI71"/>
      <c r="AJ71"/>
      <c r="AK71"/>
      <c r="AL71"/>
      <c r="AM71"/>
      <c r="AN71"/>
      <c r="AO71"/>
      <c r="AP71"/>
      <c r="AQ71"/>
      <c r="AR71"/>
      <c r="AS71"/>
      <c r="AT71"/>
      <c r="AU71"/>
      <c r="AV71"/>
      <c r="AW71"/>
      <c r="AX71"/>
    </row>
    <row r="72" spans="1:50" s="7" customFormat="1" ht="45" x14ac:dyDescent="0.25">
      <c r="A72" s="14" t="s">
        <v>424</v>
      </c>
      <c r="B72" s="15">
        <v>1522010000</v>
      </c>
      <c r="C72" s="16" t="s">
        <v>31</v>
      </c>
      <c r="D72" s="16" t="s">
        <v>32</v>
      </c>
      <c r="E72" s="31" t="s">
        <v>386</v>
      </c>
      <c r="F72" s="79">
        <v>12</v>
      </c>
      <c r="G72" s="31" t="s">
        <v>511</v>
      </c>
      <c r="H72" s="16" t="s">
        <v>33</v>
      </c>
      <c r="I72" s="17">
        <v>1210</v>
      </c>
      <c r="J72" s="15" t="s">
        <v>57</v>
      </c>
      <c r="K72" s="18">
        <f t="shared" si="1"/>
        <v>121429.29</v>
      </c>
      <c r="L72" s="18">
        <v>0</v>
      </c>
      <c r="M72" s="18">
        <v>0</v>
      </c>
      <c r="N72" s="57">
        <v>0</v>
      </c>
      <c r="O72" s="57">
        <v>0</v>
      </c>
      <c r="P72" s="57">
        <v>0</v>
      </c>
      <c r="Q72" s="57">
        <v>0</v>
      </c>
      <c r="R72" s="57">
        <v>0</v>
      </c>
      <c r="S72" s="57">
        <v>0</v>
      </c>
      <c r="T72" s="57">
        <v>0</v>
      </c>
      <c r="U72" s="57">
        <v>19703.61</v>
      </c>
      <c r="V72" s="57">
        <v>101725.68</v>
      </c>
      <c r="W72" s="57">
        <v>0</v>
      </c>
      <c r="X72" s="58" t="s">
        <v>427</v>
      </c>
      <c r="Y72"/>
      <c r="Z72"/>
      <c r="AA72"/>
      <c r="AB72"/>
      <c r="AC72"/>
      <c r="AD72"/>
      <c r="AE72"/>
      <c r="AF72"/>
      <c r="AG72"/>
      <c r="AH72"/>
      <c r="AI72"/>
      <c r="AJ72"/>
      <c r="AK72"/>
      <c r="AL72"/>
      <c r="AM72"/>
      <c r="AN72"/>
      <c r="AO72"/>
      <c r="AP72"/>
      <c r="AQ72"/>
      <c r="AR72"/>
      <c r="AS72"/>
      <c r="AT72"/>
      <c r="AU72"/>
      <c r="AV72"/>
      <c r="AW72"/>
      <c r="AX72"/>
    </row>
    <row r="73" spans="1:50" s="7" customFormat="1" ht="45" x14ac:dyDescent="0.25">
      <c r="A73" s="14" t="s">
        <v>187</v>
      </c>
      <c r="B73" s="15">
        <v>1522010000</v>
      </c>
      <c r="C73" s="16" t="s">
        <v>31</v>
      </c>
      <c r="D73" s="16" t="s">
        <v>32</v>
      </c>
      <c r="E73" s="31" t="s">
        <v>386</v>
      </c>
      <c r="F73" s="79">
        <v>13</v>
      </c>
      <c r="G73" s="31" t="s">
        <v>512</v>
      </c>
      <c r="H73" s="16" t="s">
        <v>33</v>
      </c>
      <c r="I73" s="17">
        <v>1210</v>
      </c>
      <c r="J73" s="15" t="s">
        <v>57</v>
      </c>
      <c r="K73" s="18">
        <f t="shared" si="1"/>
        <v>237359.9</v>
      </c>
      <c r="L73" s="18">
        <v>0</v>
      </c>
      <c r="M73" s="18">
        <v>0</v>
      </c>
      <c r="N73" s="57">
        <v>0</v>
      </c>
      <c r="O73" s="57">
        <v>0</v>
      </c>
      <c r="P73" s="57">
        <v>0</v>
      </c>
      <c r="Q73" s="57">
        <v>0</v>
      </c>
      <c r="R73" s="57">
        <v>0</v>
      </c>
      <c r="S73" s="57">
        <v>0</v>
      </c>
      <c r="T73" s="57">
        <v>0</v>
      </c>
      <c r="U73" s="57">
        <v>118679.95</v>
      </c>
      <c r="V73" s="57">
        <v>118679.95</v>
      </c>
      <c r="W73" s="57">
        <v>0</v>
      </c>
      <c r="X73" s="58" t="s">
        <v>427</v>
      </c>
      <c r="Y73"/>
      <c r="Z73"/>
      <c r="AA73"/>
      <c r="AB73"/>
      <c r="AC73"/>
      <c r="AD73"/>
      <c r="AE73"/>
      <c r="AF73"/>
      <c r="AG73"/>
      <c r="AH73"/>
      <c r="AI73"/>
      <c r="AJ73"/>
      <c r="AK73"/>
      <c r="AL73"/>
      <c r="AM73"/>
      <c r="AN73"/>
      <c r="AO73"/>
      <c r="AP73"/>
      <c r="AQ73"/>
      <c r="AR73"/>
      <c r="AS73"/>
      <c r="AT73"/>
      <c r="AU73"/>
      <c r="AV73"/>
      <c r="AW73"/>
      <c r="AX73"/>
    </row>
    <row r="74" spans="1:50" s="7" customFormat="1" ht="45" x14ac:dyDescent="0.25">
      <c r="A74" s="14" t="s">
        <v>425</v>
      </c>
      <c r="B74" s="15">
        <v>1522010000</v>
      </c>
      <c r="C74" s="16" t="s">
        <v>31</v>
      </c>
      <c r="D74" s="16" t="s">
        <v>40</v>
      </c>
      <c r="E74" s="31" t="s">
        <v>386</v>
      </c>
      <c r="F74" s="79" t="s">
        <v>412</v>
      </c>
      <c r="G74" s="31" t="s">
        <v>506</v>
      </c>
      <c r="H74" s="16" t="s">
        <v>41</v>
      </c>
      <c r="I74" s="17">
        <v>1210</v>
      </c>
      <c r="J74" s="15" t="s">
        <v>57</v>
      </c>
      <c r="K74" s="18">
        <f t="shared" si="1"/>
        <v>323453.86</v>
      </c>
      <c r="L74" s="18">
        <v>0</v>
      </c>
      <c r="M74" s="18">
        <v>0</v>
      </c>
      <c r="N74" s="57">
        <v>0</v>
      </c>
      <c r="O74" s="57">
        <v>0</v>
      </c>
      <c r="P74" s="57">
        <v>0</v>
      </c>
      <c r="Q74" s="57">
        <v>0</v>
      </c>
      <c r="R74" s="57">
        <v>0</v>
      </c>
      <c r="S74" s="57">
        <v>0</v>
      </c>
      <c r="T74" s="57">
        <v>0</v>
      </c>
      <c r="U74" s="57">
        <v>0</v>
      </c>
      <c r="V74" s="57">
        <v>161726.93</v>
      </c>
      <c r="W74" s="57">
        <v>161726.93</v>
      </c>
      <c r="X74" s="58" t="s">
        <v>427</v>
      </c>
      <c r="Y74"/>
      <c r="Z74"/>
      <c r="AA74"/>
      <c r="AB74"/>
      <c r="AC74"/>
      <c r="AD74"/>
      <c r="AE74"/>
      <c r="AF74"/>
      <c r="AG74"/>
      <c r="AH74"/>
      <c r="AI74"/>
      <c r="AJ74"/>
      <c r="AK74"/>
      <c r="AL74"/>
      <c r="AM74"/>
      <c r="AN74"/>
      <c r="AO74"/>
      <c r="AP74"/>
      <c r="AQ74"/>
      <c r="AR74"/>
      <c r="AS74"/>
      <c r="AT74"/>
      <c r="AU74"/>
      <c r="AV74"/>
      <c r="AW74"/>
      <c r="AX74"/>
    </row>
    <row r="75" spans="1:50" s="7" customFormat="1" ht="45" x14ac:dyDescent="0.25">
      <c r="A75" s="14" t="s">
        <v>398</v>
      </c>
      <c r="B75" s="15">
        <v>1522010000</v>
      </c>
      <c r="C75" s="16" t="s">
        <v>31</v>
      </c>
      <c r="D75" s="16" t="s">
        <v>40</v>
      </c>
      <c r="E75" s="31" t="s">
        <v>386</v>
      </c>
      <c r="F75" s="79" t="s">
        <v>411</v>
      </c>
      <c r="G75" s="31" t="s">
        <v>507</v>
      </c>
      <c r="H75" s="16" t="s">
        <v>41</v>
      </c>
      <c r="I75" s="17">
        <v>1210</v>
      </c>
      <c r="J75" s="15" t="s">
        <v>57</v>
      </c>
      <c r="K75" s="18">
        <f t="shared" si="1"/>
        <v>30805.13</v>
      </c>
      <c r="L75" s="18">
        <v>0</v>
      </c>
      <c r="M75" s="18">
        <v>0</v>
      </c>
      <c r="N75" s="57">
        <v>0</v>
      </c>
      <c r="O75" s="57">
        <v>0</v>
      </c>
      <c r="P75" s="57">
        <v>0</v>
      </c>
      <c r="Q75" s="57">
        <v>0</v>
      </c>
      <c r="R75" s="57">
        <v>0</v>
      </c>
      <c r="S75" s="57">
        <v>0</v>
      </c>
      <c r="T75" s="57">
        <v>0</v>
      </c>
      <c r="U75" s="57">
        <v>0</v>
      </c>
      <c r="V75" s="57">
        <v>30805.13</v>
      </c>
      <c r="W75" s="57">
        <v>0</v>
      </c>
      <c r="X75" s="58" t="s">
        <v>427</v>
      </c>
      <c r="Y75"/>
      <c r="Z75"/>
      <c r="AA75"/>
      <c r="AB75"/>
      <c r="AC75"/>
      <c r="AD75"/>
      <c r="AE75"/>
      <c r="AF75"/>
      <c r="AG75"/>
      <c r="AH75"/>
      <c r="AI75"/>
      <c r="AJ75"/>
      <c r="AK75"/>
      <c r="AL75"/>
      <c r="AM75"/>
      <c r="AN75"/>
      <c r="AO75"/>
      <c r="AP75"/>
      <c r="AQ75"/>
      <c r="AR75"/>
      <c r="AS75"/>
      <c r="AT75"/>
      <c r="AU75"/>
      <c r="AV75"/>
      <c r="AW75"/>
      <c r="AX75"/>
    </row>
    <row r="76" spans="1:50" s="7" customFormat="1" ht="45" x14ac:dyDescent="0.25">
      <c r="A76" s="14" t="s">
        <v>426</v>
      </c>
      <c r="B76" s="15">
        <v>1522010000</v>
      </c>
      <c r="C76" s="16" t="s">
        <v>31</v>
      </c>
      <c r="D76" s="16" t="s">
        <v>55</v>
      </c>
      <c r="E76" s="31" t="s">
        <v>386</v>
      </c>
      <c r="F76" s="79" t="s">
        <v>387</v>
      </c>
      <c r="G76" s="31" t="s">
        <v>513</v>
      </c>
      <c r="H76" s="16" t="s">
        <v>56</v>
      </c>
      <c r="I76" s="17">
        <v>1210</v>
      </c>
      <c r="J76" s="15" t="s">
        <v>57</v>
      </c>
      <c r="K76" s="18">
        <f t="shared" si="1"/>
        <v>20479</v>
      </c>
      <c r="L76" s="18">
        <v>0</v>
      </c>
      <c r="M76" s="18">
        <v>0</v>
      </c>
      <c r="N76" s="57">
        <v>0</v>
      </c>
      <c r="O76" s="57">
        <v>0</v>
      </c>
      <c r="P76" s="57">
        <v>0</v>
      </c>
      <c r="Q76" s="57">
        <v>0</v>
      </c>
      <c r="R76" s="57">
        <v>0</v>
      </c>
      <c r="S76" s="57">
        <v>0</v>
      </c>
      <c r="T76" s="57">
        <v>0</v>
      </c>
      <c r="U76" s="57">
        <v>0</v>
      </c>
      <c r="V76" s="57">
        <v>10239.5</v>
      </c>
      <c r="W76" s="57">
        <v>10239.5</v>
      </c>
      <c r="X76" s="58" t="s">
        <v>427</v>
      </c>
      <c r="Y76"/>
      <c r="Z76"/>
      <c r="AA76"/>
      <c r="AB76"/>
      <c r="AC76"/>
      <c r="AD76"/>
      <c r="AE76"/>
      <c r="AF76"/>
      <c r="AG76"/>
      <c r="AH76"/>
      <c r="AI76"/>
      <c r="AJ76"/>
      <c r="AK76"/>
      <c r="AL76"/>
      <c r="AM76"/>
      <c r="AN76"/>
      <c r="AO76"/>
      <c r="AP76"/>
      <c r="AQ76"/>
      <c r="AR76"/>
      <c r="AS76"/>
      <c r="AT76"/>
      <c r="AU76"/>
      <c r="AV76"/>
      <c r="AW76"/>
      <c r="AX76"/>
    </row>
    <row r="77" spans="1:50" s="7" customFormat="1" ht="45" x14ac:dyDescent="0.25">
      <c r="A77" s="14" t="s">
        <v>90</v>
      </c>
      <c r="B77" s="15">
        <v>1422730001</v>
      </c>
      <c r="C77" s="16" t="s">
        <v>31</v>
      </c>
      <c r="D77" s="16" t="s">
        <v>32</v>
      </c>
      <c r="E77" s="31" t="s">
        <v>386</v>
      </c>
      <c r="F77" s="79" t="s">
        <v>400</v>
      </c>
      <c r="G77" s="31" t="s">
        <v>502</v>
      </c>
      <c r="H77" s="16" t="s">
        <v>33</v>
      </c>
      <c r="I77" s="17">
        <v>1210</v>
      </c>
      <c r="J77" s="15" t="s">
        <v>57</v>
      </c>
      <c r="K77" s="18">
        <f t="shared" si="1"/>
        <v>31687.62</v>
      </c>
      <c r="L77" s="18">
        <v>0</v>
      </c>
      <c r="M77" s="18">
        <v>0</v>
      </c>
      <c r="N77" s="57">
        <v>0</v>
      </c>
      <c r="O77" s="57">
        <v>0</v>
      </c>
      <c r="P77" s="57">
        <v>0</v>
      </c>
      <c r="Q77" s="57">
        <v>0</v>
      </c>
      <c r="R77" s="57">
        <v>0</v>
      </c>
      <c r="S77" s="57">
        <v>0</v>
      </c>
      <c r="T77" s="57">
        <v>0</v>
      </c>
      <c r="U77" s="57">
        <v>0</v>
      </c>
      <c r="V77" s="57">
        <v>0</v>
      </c>
      <c r="W77" s="57">
        <v>31687.62</v>
      </c>
      <c r="X77" s="58" t="s">
        <v>427</v>
      </c>
      <c r="Y77"/>
      <c r="Z77"/>
      <c r="AA77"/>
      <c r="AB77"/>
      <c r="AC77"/>
      <c r="AD77"/>
      <c r="AE77"/>
      <c r="AF77"/>
      <c r="AG77"/>
      <c r="AH77"/>
      <c r="AI77"/>
      <c r="AJ77"/>
      <c r="AK77"/>
      <c r="AL77"/>
      <c r="AM77"/>
      <c r="AN77"/>
      <c r="AO77"/>
      <c r="AP77"/>
      <c r="AQ77"/>
      <c r="AR77"/>
      <c r="AS77"/>
      <c r="AT77"/>
      <c r="AU77"/>
      <c r="AV77"/>
      <c r="AW77"/>
      <c r="AX77"/>
    </row>
    <row r="78" spans="1:50" s="7" customFormat="1" ht="45" x14ac:dyDescent="0.25">
      <c r="A78" s="14" t="s">
        <v>99</v>
      </c>
      <c r="B78" s="15">
        <v>1422730001</v>
      </c>
      <c r="C78" s="16" t="s">
        <v>31</v>
      </c>
      <c r="D78" s="16" t="s">
        <v>32</v>
      </c>
      <c r="E78" s="31" t="s">
        <v>386</v>
      </c>
      <c r="F78" s="79" t="s">
        <v>401</v>
      </c>
      <c r="G78" s="31" t="s">
        <v>503</v>
      </c>
      <c r="H78" s="16" t="s">
        <v>33</v>
      </c>
      <c r="I78" s="17">
        <v>1210</v>
      </c>
      <c r="J78" s="15" t="s">
        <v>57</v>
      </c>
      <c r="K78" s="18">
        <f t="shared" si="1"/>
        <v>58181.38</v>
      </c>
      <c r="L78" s="18">
        <v>0</v>
      </c>
      <c r="M78" s="18">
        <v>0</v>
      </c>
      <c r="N78" s="57">
        <v>0</v>
      </c>
      <c r="O78" s="57">
        <v>0</v>
      </c>
      <c r="P78" s="57">
        <v>0</v>
      </c>
      <c r="Q78" s="57">
        <v>0</v>
      </c>
      <c r="R78" s="57">
        <v>0</v>
      </c>
      <c r="S78" s="57">
        <v>0</v>
      </c>
      <c r="T78" s="57">
        <v>0</v>
      </c>
      <c r="U78" s="57">
        <v>0</v>
      </c>
      <c r="V78" s="57">
        <v>0</v>
      </c>
      <c r="W78" s="57">
        <v>58181.38</v>
      </c>
      <c r="X78" s="58" t="s">
        <v>427</v>
      </c>
      <c r="Y78"/>
      <c r="Z78"/>
      <c r="AA78"/>
      <c r="AB78"/>
      <c r="AC78"/>
      <c r="AD78"/>
      <c r="AE78"/>
      <c r="AF78"/>
      <c r="AG78"/>
      <c r="AH78"/>
      <c r="AI78"/>
      <c r="AJ78"/>
      <c r="AK78"/>
      <c r="AL78"/>
      <c r="AM78"/>
      <c r="AN78"/>
      <c r="AO78"/>
      <c r="AP78"/>
      <c r="AQ78"/>
      <c r="AR78"/>
      <c r="AS78"/>
      <c r="AT78"/>
      <c r="AU78"/>
      <c r="AV78"/>
      <c r="AW78"/>
      <c r="AX78"/>
    </row>
    <row r="79" spans="1:50" s="7" customFormat="1" ht="45" x14ac:dyDescent="0.25">
      <c r="A79" s="14" t="s">
        <v>398</v>
      </c>
      <c r="B79" s="15">
        <v>1122010000</v>
      </c>
      <c r="C79" s="16" t="s">
        <v>31</v>
      </c>
      <c r="D79" s="16" t="s">
        <v>40</v>
      </c>
      <c r="E79" s="31" t="s">
        <v>386</v>
      </c>
      <c r="F79" s="79" t="s">
        <v>411</v>
      </c>
      <c r="G79" s="31" t="s">
        <v>507</v>
      </c>
      <c r="H79" s="16" t="s">
        <v>41</v>
      </c>
      <c r="I79" s="17">
        <v>1210</v>
      </c>
      <c r="J79" s="15" t="s">
        <v>57</v>
      </c>
      <c r="K79" s="18">
        <f t="shared" si="1"/>
        <v>30805.13</v>
      </c>
      <c r="L79" s="18">
        <v>0</v>
      </c>
      <c r="M79" s="18">
        <v>0</v>
      </c>
      <c r="N79" s="57">
        <v>0</v>
      </c>
      <c r="O79" s="57">
        <v>0</v>
      </c>
      <c r="P79" s="57">
        <v>0</v>
      </c>
      <c r="Q79" s="57">
        <v>0</v>
      </c>
      <c r="R79" s="57">
        <v>0</v>
      </c>
      <c r="S79" s="57">
        <v>0</v>
      </c>
      <c r="T79" s="57">
        <v>0</v>
      </c>
      <c r="U79" s="57">
        <v>0</v>
      </c>
      <c r="V79" s="57">
        <v>0</v>
      </c>
      <c r="W79" s="57">
        <v>30805.13</v>
      </c>
      <c r="X79" s="58" t="s">
        <v>427</v>
      </c>
      <c r="Y79"/>
      <c r="Z79"/>
      <c r="AA79"/>
      <c r="AB79"/>
      <c r="AC79"/>
      <c r="AD79"/>
      <c r="AE79"/>
      <c r="AF79"/>
      <c r="AG79"/>
      <c r="AH79"/>
      <c r="AI79"/>
      <c r="AJ79"/>
      <c r="AK79"/>
      <c r="AL79"/>
      <c r="AM79"/>
      <c r="AN79"/>
      <c r="AO79"/>
      <c r="AP79"/>
      <c r="AQ79"/>
      <c r="AR79"/>
      <c r="AS79"/>
      <c r="AT79"/>
      <c r="AU79"/>
      <c r="AV79"/>
      <c r="AW79"/>
      <c r="AX79"/>
    </row>
    <row r="80" spans="1:50" s="7" customFormat="1" ht="75" x14ac:dyDescent="0.25">
      <c r="A80" s="14" t="s">
        <v>422</v>
      </c>
      <c r="B80" s="15">
        <v>1122010000</v>
      </c>
      <c r="C80" s="16" t="s">
        <v>23</v>
      </c>
      <c r="D80" s="16" t="s">
        <v>24</v>
      </c>
      <c r="E80" s="31" t="s">
        <v>388</v>
      </c>
      <c r="F80" s="79" t="s">
        <v>400</v>
      </c>
      <c r="G80" s="31" t="s">
        <v>500</v>
      </c>
      <c r="H80" s="16" t="str">
        <f>VLOOKUP(D80,'[2]DATOS PRESUP'!$A$15:$C$33,3)</f>
        <v>Administración de los recursos humanos, materiales, financieros y de servicios de la Universidad Politécnica del Bicentenario</v>
      </c>
      <c r="I80" s="17">
        <v>1320</v>
      </c>
      <c r="J80" s="15" t="str">
        <f>VLOOKUP(I80,[2]partidas!$A$1:$B$274,2)</f>
        <v>Primas de vacaciones, dominical y gratificación de fin de año</v>
      </c>
      <c r="K80" s="18">
        <f t="shared" si="1"/>
        <v>61040.27</v>
      </c>
      <c r="L80" s="18">
        <v>0</v>
      </c>
      <c r="M80" s="18">
        <v>0</v>
      </c>
      <c r="N80" s="57">
        <v>0</v>
      </c>
      <c r="O80" s="57">
        <v>0</v>
      </c>
      <c r="P80" s="57">
        <v>0</v>
      </c>
      <c r="Q80" s="57">
        <v>0</v>
      </c>
      <c r="R80" s="57">
        <v>4272.82</v>
      </c>
      <c r="S80" s="57">
        <v>0</v>
      </c>
      <c r="T80" s="57">
        <v>0</v>
      </c>
      <c r="U80" s="57">
        <v>0</v>
      </c>
      <c r="V80" s="57">
        <v>0</v>
      </c>
      <c r="W80" s="57">
        <v>56767.45</v>
      </c>
      <c r="X80" s="58" t="s">
        <v>399</v>
      </c>
      <c r="Y80"/>
      <c r="Z80"/>
      <c r="AA80"/>
      <c r="AB80"/>
      <c r="AC80"/>
      <c r="AD80"/>
      <c r="AE80"/>
      <c r="AF80"/>
      <c r="AG80"/>
      <c r="AH80"/>
      <c r="AI80"/>
      <c r="AJ80"/>
      <c r="AK80"/>
      <c r="AL80"/>
      <c r="AM80"/>
      <c r="AN80"/>
      <c r="AO80"/>
      <c r="AP80"/>
      <c r="AQ80"/>
      <c r="AR80"/>
      <c r="AS80"/>
      <c r="AT80"/>
      <c r="AU80"/>
      <c r="AV80"/>
      <c r="AW80"/>
      <c r="AX80"/>
    </row>
    <row r="81" spans="1:50" s="7" customFormat="1" ht="75" x14ac:dyDescent="0.25">
      <c r="A81" s="14" t="s">
        <v>422</v>
      </c>
      <c r="B81" s="15">
        <v>1122010000</v>
      </c>
      <c r="C81" s="16" t="s">
        <v>23</v>
      </c>
      <c r="D81" s="16" t="s">
        <v>24</v>
      </c>
      <c r="E81" s="31" t="s">
        <v>388</v>
      </c>
      <c r="F81" s="79" t="s">
        <v>392</v>
      </c>
      <c r="G81" s="31" t="s">
        <v>501</v>
      </c>
      <c r="H81" s="16" t="str">
        <f>VLOOKUP(D81,'[2]DATOS PRESUP'!$A$15:$C$33,3)</f>
        <v>Administración de los recursos humanos, materiales, financieros y de servicios de la Universidad Politécnica del Bicentenario</v>
      </c>
      <c r="I81" s="17">
        <v>1320</v>
      </c>
      <c r="J81" s="15" t="str">
        <f>VLOOKUP(I81,[2]partidas!$A$1:$B$274,2)</f>
        <v>Primas de vacaciones, dominical y gratificación de fin de año</v>
      </c>
      <c r="K81" s="18">
        <f t="shared" si="1"/>
        <v>117101.6</v>
      </c>
      <c r="L81" s="18">
        <v>0</v>
      </c>
      <c r="M81" s="18">
        <v>0</v>
      </c>
      <c r="N81" s="57">
        <v>0</v>
      </c>
      <c r="O81" s="57">
        <v>0</v>
      </c>
      <c r="P81" s="57">
        <v>0</v>
      </c>
      <c r="Q81" s="57">
        <v>0</v>
      </c>
      <c r="R81" s="57">
        <v>8197.11</v>
      </c>
      <c r="S81" s="57">
        <v>0</v>
      </c>
      <c r="T81" s="57">
        <v>0</v>
      </c>
      <c r="U81" s="57">
        <v>0</v>
      </c>
      <c r="V81" s="57">
        <v>0</v>
      </c>
      <c r="W81" s="57">
        <v>108904.49</v>
      </c>
      <c r="X81" s="58" t="s">
        <v>399</v>
      </c>
      <c r="Y81"/>
      <c r="Z81"/>
      <c r="AA81"/>
      <c r="AB81"/>
      <c r="AC81"/>
      <c r="AD81"/>
      <c r="AE81"/>
      <c r="AF81"/>
      <c r="AG81"/>
      <c r="AH81"/>
      <c r="AI81"/>
      <c r="AJ81"/>
      <c r="AK81"/>
      <c r="AL81"/>
      <c r="AM81"/>
      <c r="AN81"/>
      <c r="AO81"/>
      <c r="AP81"/>
      <c r="AQ81"/>
      <c r="AR81"/>
      <c r="AS81"/>
      <c r="AT81"/>
      <c r="AU81"/>
      <c r="AV81"/>
      <c r="AW81"/>
      <c r="AX81"/>
    </row>
    <row r="82" spans="1:50" s="7" customFormat="1" ht="75" x14ac:dyDescent="0.25">
      <c r="A82" s="14" t="s">
        <v>422</v>
      </c>
      <c r="B82" s="15">
        <v>1122010000</v>
      </c>
      <c r="C82" s="16" t="s">
        <v>23</v>
      </c>
      <c r="D82" s="16" t="s">
        <v>24</v>
      </c>
      <c r="E82" s="31" t="s">
        <v>388</v>
      </c>
      <c r="F82" s="79" t="s">
        <v>402</v>
      </c>
      <c r="G82" s="31" t="s">
        <v>523</v>
      </c>
      <c r="H82" s="16" t="str">
        <f>VLOOKUP(D82,'[2]DATOS PRESUP'!$A$15:$C$33,3)</f>
        <v>Administración de los recursos humanos, materiales, financieros y de servicios de la Universidad Politécnica del Bicentenario</v>
      </c>
      <c r="I82" s="17">
        <v>1320</v>
      </c>
      <c r="J82" s="15" t="str">
        <f>VLOOKUP(I82,[2]partidas!$A$1:$B$274,2)</f>
        <v>Primas de vacaciones, dominical y gratificación de fin de año</v>
      </c>
      <c r="K82" s="18">
        <f t="shared" si="1"/>
        <v>242037.33000000002</v>
      </c>
      <c r="L82" s="18">
        <v>0</v>
      </c>
      <c r="M82" s="18">
        <v>0</v>
      </c>
      <c r="N82" s="57">
        <v>0</v>
      </c>
      <c r="O82" s="57">
        <v>0</v>
      </c>
      <c r="P82" s="57">
        <v>0</v>
      </c>
      <c r="Q82" s="57">
        <v>0</v>
      </c>
      <c r="R82" s="57">
        <v>16942.61</v>
      </c>
      <c r="S82" s="57">
        <v>0</v>
      </c>
      <c r="T82" s="57">
        <v>0</v>
      </c>
      <c r="U82" s="57">
        <v>0</v>
      </c>
      <c r="V82" s="57">
        <v>0</v>
      </c>
      <c r="W82" s="57">
        <v>225094.72</v>
      </c>
      <c r="X82" s="58" t="s">
        <v>399</v>
      </c>
      <c r="Y82"/>
      <c r="Z82"/>
      <c r="AA82"/>
      <c r="AB82"/>
      <c r="AC82"/>
      <c r="AD82"/>
      <c r="AE82"/>
      <c r="AF82"/>
      <c r="AG82"/>
      <c r="AH82"/>
      <c r="AI82"/>
      <c r="AJ82"/>
      <c r="AK82"/>
      <c r="AL82"/>
      <c r="AM82"/>
      <c r="AN82"/>
      <c r="AO82"/>
      <c r="AP82"/>
      <c r="AQ82"/>
      <c r="AR82"/>
      <c r="AS82"/>
      <c r="AT82"/>
      <c r="AU82"/>
      <c r="AV82"/>
      <c r="AW82"/>
      <c r="AX82"/>
    </row>
    <row r="83" spans="1:50" s="7" customFormat="1" ht="75" x14ac:dyDescent="0.25">
      <c r="A83" s="14" t="s">
        <v>232</v>
      </c>
      <c r="B83" s="15">
        <v>1122010000</v>
      </c>
      <c r="C83" s="16" t="s">
        <v>26</v>
      </c>
      <c r="D83" s="16" t="s">
        <v>27</v>
      </c>
      <c r="E83" s="31" t="s">
        <v>387</v>
      </c>
      <c r="F83" s="79" t="s">
        <v>387</v>
      </c>
      <c r="G83" s="31" t="s">
        <v>514</v>
      </c>
      <c r="H83" s="16" t="str">
        <f>VLOOKUP(D83,'[2]DATOS PRESUP'!$A$15:$C$33,3)</f>
        <v>Dirección Estratégica de la Universidad Politécnica del Bicentenario</v>
      </c>
      <c r="I83" s="17">
        <v>1320</v>
      </c>
      <c r="J83" s="15" t="str">
        <f>VLOOKUP(I83,[2]partidas!$A$1:$B$274,2)</f>
        <v>Primas de vacaciones, dominical y gratificación de fin de año</v>
      </c>
      <c r="K83" s="18">
        <f t="shared" si="1"/>
        <v>247103.11000000002</v>
      </c>
      <c r="L83" s="18">
        <v>0</v>
      </c>
      <c r="M83" s="18">
        <v>0</v>
      </c>
      <c r="N83" s="57">
        <v>0</v>
      </c>
      <c r="O83" s="57">
        <v>0</v>
      </c>
      <c r="P83" s="57">
        <v>0</v>
      </c>
      <c r="Q83" s="57">
        <v>0</v>
      </c>
      <c r="R83" s="57">
        <v>17297.22</v>
      </c>
      <c r="S83" s="57">
        <v>0</v>
      </c>
      <c r="T83" s="57">
        <v>0</v>
      </c>
      <c r="U83" s="57">
        <v>0</v>
      </c>
      <c r="V83" s="57">
        <v>0</v>
      </c>
      <c r="W83" s="57">
        <v>229805.89</v>
      </c>
      <c r="X83" s="58" t="s">
        <v>399</v>
      </c>
      <c r="Y83"/>
      <c r="Z83"/>
      <c r="AA83"/>
      <c r="AB83"/>
      <c r="AC83"/>
      <c r="AD83"/>
      <c r="AE83"/>
      <c r="AF83"/>
      <c r="AG83"/>
      <c r="AH83"/>
      <c r="AI83"/>
      <c r="AJ83"/>
      <c r="AK83"/>
      <c r="AL83"/>
      <c r="AM83"/>
      <c r="AN83"/>
      <c r="AO83"/>
      <c r="AP83"/>
      <c r="AQ83"/>
      <c r="AR83"/>
      <c r="AS83"/>
      <c r="AT83"/>
      <c r="AU83"/>
      <c r="AV83"/>
      <c r="AW83"/>
      <c r="AX83"/>
    </row>
    <row r="84" spans="1:50" s="7" customFormat="1" ht="75" x14ac:dyDescent="0.25">
      <c r="A84" s="14" t="s">
        <v>202</v>
      </c>
      <c r="B84" s="15">
        <v>1122010000</v>
      </c>
      <c r="C84" s="16" t="s">
        <v>26</v>
      </c>
      <c r="D84" s="16" t="s">
        <v>29</v>
      </c>
      <c r="E84" s="31" t="s">
        <v>388</v>
      </c>
      <c r="F84" s="79" t="s">
        <v>404</v>
      </c>
      <c r="G84" s="31" t="s">
        <v>519</v>
      </c>
      <c r="H84" s="16" t="str">
        <f>VLOOKUP(D84,'[2]DATOS PRESUP'!$A$15:$C$33,3)</f>
        <v>Operación del modelo de planeación y evaluación de la Universidad Politécnica del Bicentenario</v>
      </c>
      <c r="I84" s="17">
        <v>1320</v>
      </c>
      <c r="J84" s="15" t="str">
        <f>VLOOKUP(I84,[2]partidas!$A$1:$B$274,2)</f>
        <v>Primas de vacaciones, dominical y gratificación de fin de año</v>
      </c>
      <c r="K84" s="18">
        <f t="shared" si="1"/>
        <v>174400.42</v>
      </c>
      <c r="L84" s="18">
        <v>0</v>
      </c>
      <c r="M84" s="18">
        <v>0</v>
      </c>
      <c r="N84" s="57">
        <v>0</v>
      </c>
      <c r="O84" s="57">
        <v>0</v>
      </c>
      <c r="P84" s="57">
        <v>0</v>
      </c>
      <c r="Q84" s="57">
        <v>0</v>
      </c>
      <c r="R84" s="57">
        <v>12208.03</v>
      </c>
      <c r="S84" s="57">
        <v>0</v>
      </c>
      <c r="T84" s="57">
        <v>0</v>
      </c>
      <c r="U84" s="57">
        <v>0</v>
      </c>
      <c r="V84" s="57">
        <v>0</v>
      </c>
      <c r="W84" s="57">
        <v>162192.39000000001</v>
      </c>
      <c r="X84" s="58" t="s">
        <v>399</v>
      </c>
      <c r="Y84"/>
      <c r="Z84"/>
      <c r="AA84"/>
      <c r="AB84"/>
      <c r="AC84"/>
      <c r="AD84"/>
      <c r="AE84"/>
      <c r="AF84"/>
      <c r="AG84"/>
      <c r="AH84"/>
      <c r="AI84"/>
      <c r="AJ84"/>
      <c r="AK84"/>
      <c r="AL84"/>
      <c r="AM84"/>
      <c r="AN84"/>
      <c r="AO84"/>
      <c r="AP84"/>
      <c r="AQ84"/>
      <c r="AR84"/>
      <c r="AS84"/>
      <c r="AT84"/>
      <c r="AU84"/>
      <c r="AV84"/>
      <c r="AW84"/>
      <c r="AX84"/>
    </row>
    <row r="85" spans="1:50" s="7" customFormat="1" ht="75" x14ac:dyDescent="0.25">
      <c r="A85" s="14" t="s">
        <v>320</v>
      </c>
      <c r="B85" s="15">
        <v>1122010000</v>
      </c>
      <c r="C85" s="16" t="s">
        <v>26</v>
      </c>
      <c r="D85" s="16" t="s">
        <v>27</v>
      </c>
      <c r="E85" s="31" t="s">
        <v>387</v>
      </c>
      <c r="F85" s="79" t="s">
        <v>400</v>
      </c>
      <c r="G85" s="31" t="s">
        <v>520</v>
      </c>
      <c r="H85" s="16" t="str">
        <f>VLOOKUP(D85,'[2]DATOS PRESUP'!$A$15:$C$33,3)</f>
        <v>Dirección Estratégica de la Universidad Politécnica del Bicentenario</v>
      </c>
      <c r="I85" s="17">
        <v>1320</v>
      </c>
      <c r="J85" s="15" t="str">
        <f>VLOOKUP(I85,[2]partidas!$A$1:$B$274,2)</f>
        <v>Primas de vacaciones, dominical y gratificación de fin de año</v>
      </c>
      <c r="K85" s="18">
        <f t="shared" si="1"/>
        <v>61040.27</v>
      </c>
      <c r="L85" s="18">
        <v>0</v>
      </c>
      <c r="M85" s="18">
        <v>0</v>
      </c>
      <c r="N85" s="57">
        <v>0</v>
      </c>
      <c r="O85" s="57">
        <v>0</v>
      </c>
      <c r="P85" s="57">
        <v>0</v>
      </c>
      <c r="Q85" s="57">
        <v>0</v>
      </c>
      <c r="R85" s="57">
        <v>4272.82</v>
      </c>
      <c r="S85" s="57">
        <v>0</v>
      </c>
      <c r="T85" s="57">
        <v>0</v>
      </c>
      <c r="U85" s="57">
        <v>0</v>
      </c>
      <c r="V85" s="57">
        <v>0</v>
      </c>
      <c r="W85" s="57">
        <v>56767.45</v>
      </c>
      <c r="X85" s="58" t="s">
        <v>399</v>
      </c>
      <c r="Y85"/>
      <c r="Z85"/>
      <c r="AA85"/>
      <c r="AB85"/>
      <c r="AC85"/>
      <c r="AD85"/>
      <c r="AE85"/>
      <c r="AF85"/>
      <c r="AG85"/>
      <c r="AH85"/>
      <c r="AI85"/>
      <c r="AJ85"/>
      <c r="AK85"/>
      <c r="AL85"/>
      <c r="AM85"/>
      <c r="AN85"/>
      <c r="AO85"/>
      <c r="AP85"/>
      <c r="AQ85"/>
      <c r="AR85"/>
      <c r="AS85"/>
      <c r="AT85"/>
      <c r="AU85"/>
      <c r="AV85"/>
      <c r="AW85"/>
      <c r="AX85"/>
    </row>
    <row r="86" spans="1:50" s="7" customFormat="1" ht="75" x14ac:dyDescent="0.25">
      <c r="A86" s="14" t="s">
        <v>288</v>
      </c>
      <c r="B86" s="15">
        <v>1122010000</v>
      </c>
      <c r="C86" s="16" t="s">
        <v>31</v>
      </c>
      <c r="D86" s="16" t="s">
        <v>32</v>
      </c>
      <c r="E86" s="31" t="s">
        <v>386</v>
      </c>
      <c r="F86" s="79" t="s">
        <v>404</v>
      </c>
      <c r="G86" s="31" t="s">
        <v>524</v>
      </c>
      <c r="H86" s="16" t="str">
        <f>VLOOKUP(D86,'[2]DATOS PRESUP'!$A$15:$C$33,3)</f>
        <v>Administración  e impartición de los servicios educativos existentes de la Universidad Politécnica del Bicentenario</v>
      </c>
      <c r="I86" s="17">
        <v>1320</v>
      </c>
      <c r="J86" s="15" t="str">
        <f>VLOOKUP(I86,[2]partidas!$A$1:$B$274,2)</f>
        <v>Primas de vacaciones, dominical y gratificación de fin de año</v>
      </c>
      <c r="K86" s="18">
        <f t="shared" si="1"/>
        <v>114944.36</v>
      </c>
      <c r="L86" s="18">
        <v>0</v>
      </c>
      <c r="M86" s="18">
        <v>0</v>
      </c>
      <c r="N86" s="57">
        <v>0</v>
      </c>
      <c r="O86" s="57">
        <v>0</v>
      </c>
      <c r="P86" s="57">
        <v>0</v>
      </c>
      <c r="Q86" s="57">
        <v>0</v>
      </c>
      <c r="R86" s="57">
        <v>8046.11</v>
      </c>
      <c r="S86" s="57">
        <v>0</v>
      </c>
      <c r="T86" s="57">
        <v>0</v>
      </c>
      <c r="U86" s="57">
        <v>0</v>
      </c>
      <c r="V86" s="57">
        <v>0</v>
      </c>
      <c r="W86" s="57">
        <v>106898.25</v>
      </c>
      <c r="X86" s="58" t="s">
        <v>399</v>
      </c>
      <c r="Y86"/>
      <c r="Z86"/>
      <c r="AA86"/>
      <c r="AB86"/>
      <c r="AC86"/>
      <c r="AD86"/>
      <c r="AE86"/>
      <c r="AF86"/>
      <c r="AG86"/>
      <c r="AH86"/>
      <c r="AI86"/>
      <c r="AJ86"/>
      <c r="AK86"/>
      <c r="AL86"/>
      <c r="AM86"/>
      <c r="AN86"/>
      <c r="AO86"/>
      <c r="AP86"/>
      <c r="AQ86"/>
      <c r="AR86"/>
      <c r="AS86"/>
      <c r="AT86"/>
      <c r="AU86"/>
      <c r="AV86"/>
      <c r="AW86"/>
      <c r="AX86"/>
    </row>
    <row r="87" spans="1:50" s="7" customFormat="1" ht="75" x14ac:dyDescent="0.25">
      <c r="A87" s="14" t="s">
        <v>90</v>
      </c>
      <c r="B87" s="15">
        <v>1122010000</v>
      </c>
      <c r="C87" s="16" t="s">
        <v>31</v>
      </c>
      <c r="D87" s="16" t="s">
        <v>32</v>
      </c>
      <c r="E87" s="31" t="s">
        <v>386</v>
      </c>
      <c r="F87" s="79" t="s">
        <v>400</v>
      </c>
      <c r="G87" s="31" t="s">
        <v>502</v>
      </c>
      <c r="H87" s="16" t="str">
        <f>VLOOKUP(D87,'[2]DATOS PRESUP'!$A$15:$C$33,3)</f>
        <v>Administración  e impartición de los servicios educativos existentes de la Universidad Politécnica del Bicentenario</v>
      </c>
      <c r="I87" s="17">
        <v>1320</v>
      </c>
      <c r="J87" s="15" t="str">
        <f>VLOOKUP(I87,[2]partidas!$A$1:$B$274,2)</f>
        <v>Primas de vacaciones, dominical y gratificación de fin de año</v>
      </c>
      <c r="K87" s="18">
        <f t="shared" si="1"/>
        <v>206095.87</v>
      </c>
      <c r="L87" s="18">
        <v>0</v>
      </c>
      <c r="M87" s="18">
        <v>0</v>
      </c>
      <c r="N87" s="57">
        <v>0</v>
      </c>
      <c r="O87" s="57">
        <v>0</v>
      </c>
      <c r="P87" s="57">
        <v>0</v>
      </c>
      <c r="Q87" s="57">
        <v>0</v>
      </c>
      <c r="R87" s="57">
        <v>14426.71</v>
      </c>
      <c r="S87" s="57">
        <v>0</v>
      </c>
      <c r="T87" s="57">
        <v>0</v>
      </c>
      <c r="U87" s="57">
        <v>0</v>
      </c>
      <c r="V87" s="57">
        <v>0</v>
      </c>
      <c r="W87" s="57">
        <v>191669.16</v>
      </c>
      <c r="X87" s="58" t="s">
        <v>399</v>
      </c>
      <c r="Y87"/>
      <c r="Z87"/>
      <c r="AA87"/>
      <c r="AB87"/>
      <c r="AC87"/>
      <c r="AD87"/>
      <c r="AE87"/>
      <c r="AF87"/>
      <c r="AG87"/>
      <c r="AH87"/>
      <c r="AI87"/>
      <c r="AJ87"/>
      <c r="AK87"/>
      <c r="AL87"/>
      <c r="AM87"/>
      <c r="AN87"/>
      <c r="AO87"/>
      <c r="AP87"/>
      <c r="AQ87"/>
      <c r="AR87"/>
      <c r="AS87"/>
      <c r="AT87"/>
      <c r="AU87"/>
      <c r="AV87"/>
      <c r="AW87"/>
      <c r="AX87"/>
    </row>
    <row r="88" spans="1:50" s="7" customFormat="1" ht="75" x14ac:dyDescent="0.25">
      <c r="A88" s="14" t="s">
        <v>99</v>
      </c>
      <c r="B88" s="15">
        <v>1122010000</v>
      </c>
      <c r="C88" s="16" t="s">
        <v>31</v>
      </c>
      <c r="D88" s="16" t="s">
        <v>32</v>
      </c>
      <c r="E88" s="31" t="s">
        <v>386</v>
      </c>
      <c r="F88" s="79" t="s">
        <v>401</v>
      </c>
      <c r="G88" s="31" t="s">
        <v>503</v>
      </c>
      <c r="H88" s="16" t="str">
        <f>VLOOKUP(D88,'[2]DATOS PRESUP'!$A$15:$C$33,3)</f>
        <v>Administración  e impartición de los servicios educativos existentes de la Universidad Politécnica del Bicentenario</v>
      </c>
      <c r="I88" s="17">
        <v>1320</v>
      </c>
      <c r="J88" s="15" t="str">
        <f>VLOOKUP(I88,[2]partidas!$A$1:$B$274,2)</f>
        <v>Primas de vacaciones, dominical y gratificación de fin de año</v>
      </c>
      <c r="K88" s="18">
        <f t="shared" si="1"/>
        <v>132069.37</v>
      </c>
      <c r="L88" s="18">
        <v>0</v>
      </c>
      <c r="M88" s="18">
        <v>0</v>
      </c>
      <c r="N88" s="57">
        <v>0</v>
      </c>
      <c r="O88" s="57">
        <v>0</v>
      </c>
      <c r="P88" s="57">
        <v>0</v>
      </c>
      <c r="Q88" s="57">
        <v>0</v>
      </c>
      <c r="R88" s="57">
        <v>9244.86</v>
      </c>
      <c r="S88" s="57">
        <v>0</v>
      </c>
      <c r="T88" s="57">
        <v>0</v>
      </c>
      <c r="U88" s="57">
        <v>0</v>
      </c>
      <c r="V88" s="57">
        <v>0</v>
      </c>
      <c r="W88" s="57">
        <v>122824.51</v>
      </c>
      <c r="X88" s="58" t="s">
        <v>399</v>
      </c>
      <c r="Y88"/>
      <c r="Z88"/>
      <c r="AA88"/>
      <c r="AB88"/>
      <c r="AC88"/>
      <c r="AD88"/>
      <c r="AE88"/>
      <c r="AF88"/>
      <c r="AG88"/>
      <c r="AH88"/>
      <c r="AI88"/>
      <c r="AJ88"/>
      <c r="AK88"/>
      <c r="AL88"/>
      <c r="AM88"/>
      <c r="AN88"/>
      <c r="AO88"/>
      <c r="AP88"/>
      <c r="AQ88"/>
      <c r="AR88"/>
      <c r="AS88"/>
      <c r="AT88"/>
      <c r="AU88"/>
      <c r="AV88"/>
      <c r="AW88"/>
      <c r="AX88"/>
    </row>
    <row r="89" spans="1:50" s="7" customFormat="1" ht="75" x14ac:dyDescent="0.25">
      <c r="A89" s="14" t="s">
        <v>81</v>
      </c>
      <c r="B89" s="15">
        <v>1122010000</v>
      </c>
      <c r="C89" s="16" t="s">
        <v>31</v>
      </c>
      <c r="D89" s="16" t="s">
        <v>32</v>
      </c>
      <c r="E89" s="31" t="s">
        <v>386</v>
      </c>
      <c r="F89" s="79" t="s">
        <v>405</v>
      </c>
      <c r="G89" s="31" t="s">
        <v>516</v>
      </c>
      <c r="H89" s="16" t="str">
        <f>VLOOKUP(D89,'[2]DATOS PRESUP'!$A$15:$C$33,3)</f>
        <v>Administración  e impartición de los servicios educativos existentes de la Universidad Politécnica del Bicentenario</v>
      </c>
      <c r="I89" s="17">
        <v>1320</v>
      </c>
      <c r="J89" s="15" t="str">
        <f>VLOOKUP(I89,[2]partidas!$A$1:$B$274,2)</f>
        <v>Primas de vacaciones, dominical y gratificación de fin de año</v>
      </c>
      <c r="K89" s="18">
        <f t="shared" si="1"/>
        <v>40044.17</v>
      </c>
      <c r="L89" s="18">
        <v>0</v>
      </c>
      <c r="M89" s="18">
        <v>0</v>
      </c>
      <c r="N89" s="57">
        <v>0</v>
      </c>
      <c r="O89" s="57">
        <v>0</v>
      </c>
      <c r="P89" s="57">
        <v>0</v>
      </c>
      <c r="Q89" s="57">
        <v>0</v>
      </c>
      <c r="R89" s="57">
        <v>2803.09</v>
      </c>
      <c r="S89" s="57">
        <v>0</v>
      </c>
      <c r="T89" s="57">
        <v>0</v>
      </c>
      <c r="U89" s="57">
        <v>0</v>
      </c>
      <c r="V89" s="57">
        <v>0</v>
      </c>
      <c r="W89" s="57">
        <v>37241.08</v>
      </c>
      <c r="X89" s="58" t="s">
        <v>399</v>
      </c>
      <c r="Y89"/>
      <c r="Z89"/>
      <c r="AA89"/>
      <c r="AB89"/>
      <c r="AC89"/>
      <c r="AD89"/>
      <c r="AE89"/>
      <c r="AF89"/>
      <c r="AG89"/>
      <c r="AH89"/>
      <c r="AI89"/>
      <c r="AJ89"/>
      <c r="AK89"/>
      <c r="AL89"/>
      <c r="AM89"/>
      <c r="AN89"/>
      <c r="AO89"/>
      <c r="AP89"/>
      <c r="AQ89"/>
      <c r="AR89"/>
      <c r="AS89"/>
      <c r="AT89"/>
      <c r="AU89"/>
      <c r="AV89"/>
      <c r="AW89"/>
      <c r="AX89"/>
    </row>
    <row r="90" spans="1:50" s="7" customFormat="1" ht="75" x14ac:dyDescent="0.25">
      <c r="A90" s="14" t="s">
        <v>423</v>
      </c>
      <c r="B90" s="15">
        <v>1122010000</v>
      </c>
      <c r="C90" s="16" t="s">
        <v>31</v>
      </c>
      <c r="D90" s="16" t="s">
        <v>32</v>
      </c>
      <c r="E90" s="31" t="s">
        <v>386</v>
      </c>
      <c r="F90" s="79" t="s">
        <v>406</v>
      </c>
      <c r="G90" s="31" t="s">
        <v>504</v>
      </c>
      <c r="H90" s="16" t="str">
        <f>VLOOKUP(D90,'[2]DATOS PRESUP'!$A$15:$C$33,3)</f>
        <v>Administración  e impartición de los servicios educativos existentes de la Universidad Politécnica del Bicentenario</v>
      </c>
      <c r="I90" s="17">
        <v>1320</v>
      </c>
      <c r="J90" s="15" t="str">
        <f>VLOOKUP(I90,[2]partidas!$A$1:$B$274,2)</f>
        <v>Primas de vacaciones, dominical y gratificación de fin de año</v>
      </c>
      <c r="K90" s="18">
        <f t="shared" si="1"/>
        <v>423978.73</v>
      </c>
      <c r="L90" s="18">
        <v>0</v>
      </c>
      <c r="M90" s="18">
        <v>0</v>
      </c>
      <c r="N90" s="57">
        <v>0</v>
      </c>
      <c r="O90" s="57">
        <v>0</v>
      </c>
      <c r="P90" s="57">
        <v>0</v>
      </c>
      <c r="Q90" s="57">
        <v>0</v>
      </c>
      <c r="R90" s="57">
        <v>29678.51</v>
      </c>
      <c r="S90" s="57">
        <v>0</v>
      </c>
      <c r="T90" s="57">
        <v>0</v>
      </c>
      <c r="U90" s="57">
        <v>0</v>
      </c>
      <c r="V90" s="57">
        <v>0</v>
      </c>
      <c r="W90" s="57">
        <v>394300.22</v>
      </c>
      <c r="X90" s="58" t="s">
        <v>399</v>
      </c>
      <c r="Y90"/>
      <c r="Z90"/>
      <c r="AA90"/>
      <c r="AB90"/>
      <c r="AC90"/>
      <c r="AD90"/>
      <c r="AE90"/>
      <c r="AF90"/>
      <c r="AG90"/>
      <c r="AH90"/>
      <c r="AI90"/>
      <c r="AJ90"/>
      <c r="AK90"/>
      <c r="AL90"/>
      <c r="AM90"/>
      <c r="AN90"/>
      <c r="AO90"/>
      <c r="AP90"/>
      <c r="AQ90"/>
      <c r="AR90"/>
      <c r="AS90"/>
      <c r="AT90"/>
      <c r="AU90"/>
      <c r="AV90"/>
      <c r="AW90"/>
      <c r="AX90"/>
    </row>
    <row r="91" spans="1:50" s="7" customFormat="1" ht="75" x14ac:dyDescent="0.25">
      <c r="A91" s="14" t="s">
        <v>422</v>
      </c>
      <c r="B91" s="15">
        <v>1122010000</v>
      </c>
      <c r="C91" s="16" t="s">
        <v>31</v>
      </c>
      <c r="D91" s="16" t="s">
        <v>32</v>
      </c>
      <c r="E91" s="31" t="s">
        <v>386</v>
      </c>
      <c r="F91" s="79" t="s">
        <v>407</v>
      </c>
      <c r="G91" s="31" t="s">
        <v>505</v>
      </c>
      <c r="H91" s="16" t="str">
        <f>VLOOKUP(D91,'[2]DATOS PRESUP'!$A$15:$C$33,3)</f>
        <v>Administración  e impartición de los servicios educativos existentes de la Universidad Politécnica del Bicentenario</v>
      </c>
      <c r="I91" s="17">
        <v>1320</v>
      </c>
      <c r="J91" s="15" t="str">
        <f>VLOOKUP(I91,[2]partidas!$A$1:$B$274,2)</f>
        <v>Primas de vacaciones, dominical y gratificación de fin de año</v>
      </c>
      <c r="K91" s="18">
        <f t="shared" si="1"/>
        <v>206095.87</v>
      </c>
      <c r="L91" s="18">
        <v>0</v>
      </c>
      <c r="M91" s="18">
        <v>0</v>
      </c>
      <c r="N91" s="57">
        <v>0</v>
      </c>
      <c r="O91" s="57">
        <v>0</v>
      </c>
      <c r="P91" s="57">
        <v>0</v>
      </c>
      <c r="Q91" s="57">
        <v>0</v>
      </c>
      <c r="R91" s="57">
        <v>14426.71</v>
      </c>
      <c r="S91" s="57">
        <v>0</v>
      </c>
      <c r="T91" s="57">
        <v>0</v>
      </c>
      <c r="U91" s="57">
        <v>0</v>
      </c>
      <c r="V91" s="57">
        <v>0</v>
      </c>
      <c r="W91" s="57">
        <v>191669.16</v>
      </c>
      <c r="X91" s="58" t="s">
        <v>399</v>
      </c>
      <c r="Y91"/>
      <c r="Z91"/>
      <c r="AA91"/>
      <c r="AB91"/>
      <c r="AC91"/>
      <c r="AD91"/>
      <c r="AE91"/>
      <c r="AF91"/>
      <c r="AG91"/>
      <c r="AH91"/>
      <c r="AI91"/>
      <c r="AJ91"/>
      <c r="AK91"/>
      <c r="AL91"/>
      <c r="AM91"/>
      <c r="AN91"/>
      <c r="AO91"/>
      <c r="AP91"/>
      <c r="AQ91"/>
      <c r="AR91"/>
      <c r="AS91"/>
      <c r="AT91"/>
      <c r="AU91"/>
      <c r="AV91"/>
      <c r="AW91"/>
      <c r="AX91"/>
    </row>
    <row r="92" spans="1:50" s="7" customFormat="1" ht="75" x14ac:dyDescent="0.25">
      <c r="A92" s="14" t="s">
        <v>110</v>
      </c>
      <c r="B92" s="15">
        <v>1122010000</v>
      </c>
      <c r="C92" s="16" t="s">
        <v>31</v>
      </c>
      <c r="D92" s="16" t="s">
        <v>32</v>
      </c>
      <c r="E92" s="31" t="s">
        <v>386</v>
      </c>
      <c r="F92" s="79" t="s">
        <v>408</v>
      </c>
      <c r="G92" s="31" t="s">
        <v>510</v>
      </c>
      <c r="H92" s="16" t="str">
        <f>VLOOKUP(D92,'[2]DATOS PRESUP'!$A$15:$C$33,3)</f>
        <v>Administración  e impartición de los servicios educativos existentes de la Universidad Politécnica del Bicentenario</v>
      </c>
      <c r="I92" s="17">
        <v>1320</v>
      </c>
      <c r="J92" s="15" t="str">
        <f>VLOOKUP(I92,[2]partidas!$A$1:$B$274,2)</f>
        <v>Primas de vacaciones, dominical y gratificación de fin de año</v>
      </c>
      <c r="K92" s="18">
        <f t="shared" si="1"/>
        <v>98053.53</v>
      </c>
      <c r="L92" s="18">
        <v>0</v>
      </c>
      <c r="M92" s="18">
        <v>0</v>
      </c>
      <c r="N92" s="57">
        <v>0</v>
      </c>
      <c r="O92" s="57">
        <v>0</v>
      </c>
      <c r="P92" s="57">
        <v>0</v>
      </c>
      <c r="Q92" s="57">
        <v>0</v>
      </c>
      <c r="R92" s="57">
        <v>6863.75</v>
      </c>
      <c r="S92" s="57">
        <v>0</v>
      </c>
      <c r="T92" s="57">
        <v>0</v>
      </c>
      <c r="U92" s="57">
        <v>0</v>
      </c>
      <c r="V92" s="57">
        <v>0</v>
      </c>
      <c r="W92" s="57">
        <v>91189.78</v>
      </c>
      <c r="X92" s="58" t="s">
        <v>399</v>
      </c>
      <c r="Y92"/>
      <c r="Z92"/>
      <c r="AA92"/>
      <c r="AB92"/>
      <c r="AC92"/>
      <c r="AD92"/>
      <c r="AE92"/>
      <c r="AF92"/>
      <c r="AG92"/>
      <c r="AH92"/>
      <c r="AI92"/>
      <c r="AJ92"/>
      <c r="AK92"/>
      <c r="AL92"/>
      <c r="AM92"/>
      <c r="AN92"/>
      <c r="AO92"/>
      <c r="AP92"/>
      <c r="AQ92"/>
      <c r="AR92"/>
      <c r="AS92"/>
      <c r="AT92"/>
      <c r="AU92"/>
      <c r="AV92"/>
      <c r="AW92"/>
      <c r="AX92"/>
    </row>
    <row r="93" spans="1:50" s="7" customFormat="1" ht="75" x14ac:dyDescent="0.25">
      <c r="A93" s="14" t="s">
        <v>424</v>
      </c>
      <c r="B93" s="15">
        <v>1122010000</v>
      </c>
      <c r="C93" s="16" t="s">
        <v>31</v>
      </c>
      <c r="D93" s="16" t="s">
        <v>32</v>
      </c>
      <c r="E93" s="31" t="s">
        <v>386</v>
      </c>
      <c r="F93" s="79" t="s">
        <v>409</v>
      </c>
      <c r="G93" s="31" t="s">
        <v>511</v>
      </c>
      <c r="H93" s="16" t="str">
        <f>VLOOKUP(D93,'[2]DATOS PRESUP'!$A$15:$C$33,3)</f>
        <v>Administración  e impartición de los servicios educativos existentes de la Universidad Politécnica del Bicentenario</v>
      </c>
      <c r="I93" s="17">
        <v>1320</v>
      </c>
      <c r="J93" s="15" t="str">
        <f>VLOOKUP(I93,[2]partidas!$A$1:$B$274,2)</f>
        <v>Primas de vacaciones, dominical y gratificación de fin de año</v>
      </c>
      <c r="K93" s="18">
        <f t="shared" si="1"/>
        <v>280122.39</v>
      </c>
      <c r="L93" s="18">
        <v>0</v>
      </c>
      <c r="M93" s="18">
        <v>0</v>
      </c>
      <c r="N93" s="57">
        <v>0</v>
      </c>
      <c r="O93" s="57">
        <v>0</v>
      </c>
      <c r="P93" s="57">
        <v>0</v>
      </c>
      <c r="Q93" s="57">
        <v>0</v>
      </c>
      <c r="R93" s="57">
        <v>19608.57</v>
      </c>
      <c r="S93" s="57">
        <v>0</v>
      </c>
      <c r="T93" s="57">
        <v>0</v>
      </c>
      <c r="U93" s="57">
        <v>0</v>
      </c>
      <c r="V93" s="57">
        <v>0</v>
      </c>
      <c r="W93" s="57">
        <v>260513.82</v>
      </c>
      <c r="X93" s="58" t="s">
        <v>399</v>
      </c>
      <c r="Y93"/>
      <c r="Z93"/>
      <c r="AA93"/>
      <c r="AB93"/>
      <c r="AC93"/>
      <c r="AD93"/>
      <c r="AE93"/>
      <c r="AF93"/>
      <c r="AG93"/>
      <c r="AH93"/>
      <c r="AI93"/>
      <c r="AJ93"/>
      <c r="AK93"/>
      <c r="AL93"/>
      <c r="AM93"/>
      <c r="AN93"/>
      <c r="AO93"/>
      <c r="AP93"/>
      <c r="AQ93"/>
      <c r="AR93"/>
      <c r="AS93"/>
      <c r="AT93"/>
      <c r="AU93"/>
      <c r="AV93"/>
      <c r="AW93"/>
      <c r="AX93"/>
    </row>
    <row r="94" spans="1:50" s="7" customFormat="1" ht="75" x14ac:dyDescent="0.25">
      <c r="A94" s="14" t="s">
        <v>187</v>
      </c>
      <c r="B94" s="15">
        <v>1122010000</v>
      </c>
      <c r="C94" s="16" t="s">
        <v>31</v>
      </c>
      <c r="D94" s="16" t="s">
        <v>32</v>
      </c>
      <c r="E94" s="31" t="s">
        <v>386</v>
      </c>
      <c r="F94" s="79" t="s">
        <v>410</v>
      </c>
      <c r="G94" s="31" t="s">
        <v>512</v>
      </c>
      <c r="H94" s="16" t="str">
        <f>VLOOKUP(D94,'[2]DATOS PRESUP'!$A$15:$C$33,3)</f>
        <v>Administración  e impartición de los servicios educativos existentes de la Universidad Politécnica del Bicentenario</v>
      </c>
      <c r="I94" s="17">
        <v>1320</v>
      </c>
      <c r="J94" s="15" t="str">
        <f>VLOOKUP(I94,[2]partidas!$A$1:$B$274,2)</f>
        <v>Primas de vacaciones, dominical y gratificación de fin de año</v>
      </c>
      <c r="K94" s="18">
        <f t="shared" si="1"/>
        <v>312938.96999999997</v>
      </c>
      <c r="L94" s="18">
        <v>0</v>
      </c>
      <c r="M94" s="18">
        <v>0</v>
      </c>
      <c r="N94" s="57">
        <v>0</v>
      </c>
      <c r="O94" s="57">
        <v>0</v>
      </c>
      <c r="P94" s="57">
        <v>0</v>
      </c>
      <c r="Q94" s="57">
        <v>0</v>
      </c>
      <c r="R94" s="57">
        <v>21905.73</v>
      </c>
      <c r="S94" s="57">
        <v>0</v>
      </c>
      <c r="T94" s="57">
        <v>0</v>
      </c>
      <c r="U94" s="57">
        <v>0</v>
      </c>
      <c r="V94" s="57">
        <v>0</v>
      </c>
      <c r="W94" s="57">
        <v>291033.24</v>
      </c>
      <c r="X94" s="58" t="s">
        <v>399</v>
      </c>
      <c r="Y94"/>
      <c r="Z94"/>
      <c r="AA94"/>
      <c r="AB94"/>
      <c r="AC94"/>
      <c r="AD94"/>
      <c r="AE94"/>
      <c r="AF94"/>
      <c r="AG94"/>
      <c r="AH94"/>
      <c r="AI94"/>
      <c r="AJ94"/>
      <c r="AK94"/>
      <c r="AL94"/>
      <c r="AM94"/>
      <c r="AN94"/>
      <c r="AO94"/>
      <c r="AP94"/>
      <c r="AQ94"/>
      <c r="AR94"/>
      <c r="AS94"/>
      <c r="AT94"/>
      <c r="AU94"/>
      <c r="AV94"/>
      <c r="AW94"/>
      <c r="AX94"/>
    </row>
    <row r="95" spans="1:50" s="7" customFormat="1" ht="75" x14ac:dyDescent="0.25">
      <c r="A95" s="14" t="s">
        <v>398</v>
      </c>
      <c r="B95" s="15">
        <v>1122010000</v>
      </c>
      <c r="C95" s="16" t="s">
        <v>31</v>
      </c>
      <c r="D95" s="16" t="s">
        <v>34</v>
      </c>
      <c r="E95" s="31" t="s">
        <v>386</v>
      </c>
      <c r="F95" s="79" t="s">
        <v>411</v>
      </c>
      <c r="G95" s="31" t="s">
        <v>517</v>
      </c>
      <c r="H95" s="16" t="str">
        <f>VLOOKUP(D95,'[2]DATOS PRESUP'!$A$15:$C$33,3)</f>
        <v>Aplicación de planes de trabajo de atención a la deserción y reprobación en los alumnos de la Universidad Politécnica del Bicentenario</v>
      </c>
      <c r="I95" s="17">
        <v>1320</v>
      </c>
      <c r="J95" s="15" t="str">
        <f>VLOOKUP(I95,[2]partidas!$A$1:$B$274,2)</f>
        <v>Primas de vacaciones, dominical y gratificación de fin de año</v>
      </c>
      <c r="K95" s="18">
        <f t="shared" si="1"/>
        <v>53030.42</v>
      </c>
      <c r="L95" s="18">
        <v>0</v>
      </c>
      <c r="M95" s="18">
        <v>0</v>
      </c>
      <c r="N95" s="57">
        <v>0</v>
      </c>
      <c r="O95" s="57">
        <v>0</v>
      </c>
      <c r="P95" s="57">
        <v>0</v>
      </c>
      <c r="Q95" s="57">
        <v>0</v>
      </c>
      <c r="R95" s="57">
        <v>3712.13</v>
      </c>
      <c r="S95" s="57">
        <v>0</v>
      </c>
      <c r="T95" s="57">
        <v>0</v>
      </c>
      <c r="U95" s="57">
        <v>0</v>
      </c>
      <c r="V95" s="57">
        <v>0</v>
      </c>
      <c r="W95" s="57">
        <v>49318.29</v>
      </c>
      <c r="X95" s="58" t="s">
        <v>399</v>
      </c>
      <c r="Y95"/>
      <c r="Z95"/>
      <c r="AA95"/>
      <c r="AB95"/>
      <c r="AC95"/>
      <c r="AD95"/>
      <c r="AE95"/>
      <c r="AF95"/>
      <c r="AG95"/>
      <c r="AH95"/>
      <c r="AI95"/>
      <c r="AJ95"/>
      <c r="AK95"/>
      <c r="AL95"/>
      <c r="AM95"/>
      <c r="AN95"/>
      <c r="AO95"/>
      <c r="AP95"/>
      <c r="AQ95"/>
      <c r="AR95"/>
      <c r="AS95"/>
      <c r="AT95"/>
      <c r="AU95"/>
      <c r="AV95"/>
      <c r="AW95"/>
      <c r="AX95"/>
    </row>
    <row r="96" spans="1:50" s="7" customFormat="1" ht="75" x14ac:dyDescent="0.25">
      <c r="A96" s="14" t="s">
        <v>81</v>
      </c>
      <c r="B96" s="15">
        <v>1122010000</v>
      </c>
      <c r="C96" s="16" t="s">
        <v>31</v>
      </c>
      <c r="D96" s="16" t="s">
        <v>36</v>
      </c>
      <c r="E96" s="31" t="s">
        <v>386</v>
      </c>
      <c r="F96" s="79" t="s">
        <v>405</v>
      </c>
      <c r="G96" s="31" t="s">
        <v>518</v>
      </c>
      <c r="H96" s="16" t="str">
        <f>VLOOKUP(D96,'[2]DATOS PRESUP'!$A$15:$C$33,3)</f>
        <v>Apoyos para la profesionalización del personal de la Universidad Politécnica del Bicentenario</v>
      </c>
      <c r="I96" s="17">
        <v>1320</v>
      </c>
      <c r="J96" s="15" t="str">
        <f>VLOOKUP(I96,[2]partidas!$A$1:$B$274,2)</f>
        <v>Primas de vacaciones, dominical y gratificación de fin de año</v>
      </c>
      <c r="K96" s="18">
        <f t="shared" si="1"/>
        <v>53030.42</v>
      </c>
      <c r="L96" s="18">
        <v>0</v>
      </c>
      <c r="M96" s="18">
        <v>0</v>
      </c>
      <c r="N96" s="57">
        <v>0</v>
      </c>
      <c r="O96" s="57">
        <v>0</v>
      </c>
      <c r="P96" s="57">
        <v>0</v>
      </c>
      <c r="Q96" s="57">
        <v>0</v>
      </c>
      <c r="R96" s="57">
        <v>3712.13</v>
      </c>
      <c r="S96" s="57">
        <v>0</v>
      </c>
      <c r="T96" s="57">
        <v>0</v>
      </c>
      <c r="U96" s="57">
        <v>0</v>
      </c>
      <c r="V96" s="57">
        <v>0</v>
      </c>
      <c r="W96" s="57">
        <v>49318.29</v>
      </c>
      <c r="X96" s="58" t="s">
        <v>399</v>
      </c>
      <c r="Y96"/>
      <c r="Z96"/>
      <c r="AA96"/>
      <c r="AB96"/>
      <c r="AC96"/>
      <c r="AD96"/>
      <c r="AE96"/>
      <c r="AF96"/>
      <c r="AG96"/>
      <c r="AH96"/>
      <c r="AI96"/>
      <c r="AJ96"/>
      <c r="AK96"/>
      <c r="AL96"/>
      <c r="AM96"/>
      <c r="AN96"/>
      <c r="AO96"/>
      <c r="AP96"/>
      <c r="AQ96"/>
      <c r="AR96"/>
      <c r="AS96"/>
      <c r="AT96"/>
      <c r="AU96"/>
      <c r="AV96"/>
      <c r="AW96"/>
      <c r="AX96"/>
    </row>
    <row r="97" spans="1:50" s="7" customFormat="1" ht="75" x14ac:dyDescent="0.25">
      <c r="A97" s="14" t="s">
        <v>350</v>
      </c>
      <c r="B97" s="15">
        <v>1122010000</v>
      </c>
      <c r="C97" s="16" t="s">
        <v>31</v>
      </c>
      <c r="D97" s="16" t="s">
        <v>38</v>
      </c>
      <c r="E97" s="31" t="s">
        <v>387</v>
      </c>
      <c r="F97" s="79" t="s">
        <v>386</v>
      </c>
      <c r="G97" s="31" t="s">
        <v>515</v>
      </c>
      <c r="H97" s="16" t="str">
        <f>VLOOKUP(D97,'[2]DATOS PRESUP'!$A$15:$C$33,3)</f>
        <v>Capacitación y certificación de competencias profesionales de los alumnos de la Universidad Politécnica del Bicentenario</v>
      </c>
      <c r="I97" s="17">
        <v>1320</v>
      </c>
      <c r="J97" s="15" t="str">
        <f>VLOOKUP(I97,[2]partidas!$A$1:$B$274,2)</f>
        <v>Primas de vacaciones, dominical y gratificación de fin de año</v>
      </c>
      <c r="K97" s="18">
        <f t="shared" si="1"/>
        <v>37013.26</v>
      </c>
      <c r="L97" s="18">
        <v>0</v>
      </c>
      <c r="M97" s="18">
        <v>0</v>
      </c>
      <c r="N97" s="57">
        <v>0</v>
      </c>
      <c r="O97" s="57">
        <v>0</v>
      </c>
      <c r="P97" s="57">
        <v>0</v>
      </c>
      <c r="Q97" s="57">
        <v>0</v>
      </c>
      <c r="R97" s="57">
        <v>2590.9299999999998</v>
      </c>
      <c r="S97" s="57">
        <v>0</v>
      </c>
      <c r="T97" s="57">
        <v>0</v>
      </c>
      <c r="U97" s="57">
        <v>0</v>
      </c>
      <c r="V97" s="57">
        <v>0</v>
      </c>
      <c r="W97" s="57">
        <v>34422.33</v>
      </c>
      <c r="X97" s="58" t="s">
        <v>399</v>
      </c>
      <c r="Y97"/>
      <c r="Z97"/>
      <c r="AA97"/>
      <c r="AB97"/>
      <c r="AC97"/>
      <c r="AD97"/>
      <c r="AE97"/>
      <c r="AF97"/>
      <c r="AG97"/>
      <c r="AH97"/>
      <c r="AI97"/>
      <c r="AJ97"/>
      <c r="AK97"/>
      <c r="AL97"/>
      <c r="AM97"/>
      <c r="AN97"/>
      <c r="AO97"/>
      <c r="AP97"/>
      <c r="AQ97"/>
      <c r="AR97"/>
      <c r="AS97"/>
      <c r="AT97"/>
      <c r="AU97"/>
      <c r="AV97"/>
      <c r="AW97"/>
      <c r="AX97"/>
    </row>
    <row r="98" spans="1:50" s="7" customFormat="1" ht="75" x14ac:dyDescent="0.25">
      <c r="A98" s="14" t="s">
        <v>425</v>
      </c>
      <c r="B98" s="15">
        <v>1122010000</v>
      </c>
      <c r="C98" s="16" t="s">
        <v>31</v>
      </c>
      <c r="D98" s="16" t="s">
        <v>40</v>
      </c>
      <c r="E98" s="31" t="s">
        <v>386</v>
      </c>
      <c r="F98" s="79" t="s">
        <v>396</v>
      </c>
      <c r="G98" s="31" t="s">
        <v>506</v>
      </c>
      <c r="H98" s="16" t="str">
        <f>VLOOKUP(D98,'[2]DATOS PRESUP'!$A$15:$C$33,3)</f>
        <v>Formación integral de las alumnos de la Universidad Politécnica del  Bicentenario</v>
      </c>
      <c r="I98" s="17">
        <v>1320</v>
      </c>
      <c r="J98" s="15" t="str">
        <f>VLOOKUP(I98,[2]partidas!$A$1:$B$274,2)</f>
        <v>Primas de vacaciones, dominical y gratificación de fin de año</v>
      </c>
      <c r="K98" s="18">
        <f t="shared" si="1"/>
        <v>61040.27</v>
      </c>
      <c r="L98" s="18">
        <v>0</v>
      </c>
      <c r="M98" s="18">
        <v>0</v>
      </c>
      <c r="N98" s="57">
        <v>0</v>
      </c>
      <c r="O98" s="57">
        <v>0</v>
      </c>
      <c r="P98" s="57">
        <v>0</v>
      </c>
      <c r="Q98" s="57">
        <v>0</v>
      </c>
      <c r="R98" s="57">
        <v>4272.82</v>
      </c>
      <c r="S98" s="57">
        <v>0</v>
      </c>
      <c r="T98" s="57">
        <v>0</v>
      </c>
      <c r="U98" s="57">
        <v>0</v>
      </c>
      <c r="V98" s="57">
        <v>0</v>
      </c>
      <c r="W98" s="57">
        <v>56767.45</v>
      </c>
      <c r="X98" s="58" t="s">
        <v>399</v>
      </c>
      <c r="Y98"/>
      <c r="Z98"/>
      <c r="AA98"/>
      <c r="AB98"/>
      <c r="AC98"/>
      <c r="AD98"/>
      <c r="AE98"/>
      <c r="AF98"/>
      <c r="AG98"/>
      <c r="AH98"/>
      <c r="AI98"/>
      <c r="AJ98"/>
      <c r="AK98"/>
      <c r="AL98"/>
      <c r="AM98"/>
      <c r="AN98"/>
      <c r="AO98"/>
      <c r="AP98"/>
      <c r="AQ98"/>
      <c r="AR98"/>
      <c r="AS98"/>
      <c r="AT98"/>
      <c r="AU98"/>
      <c r="AV98"/>
      <c r="AW98"/>
      <c r="AX98"/>
    </row>
    <row r="99" spans="1:50" s="7" customFormat="1" ht="75" x14ac:dyDescent="0.25">
      <c r="A99" s="14" t="s">
        <v>398</v>
      </c>
      <c r="B99" s="15">
        <v>1122010000</v>
      </c>
      <c r="C99" s="16" t="s">
        <v>31</v>
      </c>
      <c r="D99" s="16" t="s">
        <v>40</v>
      </c>
      <c r="E99" s="31" t="s">
        <v>386</v>
      </c>
      <c r="F99" s="79" t="s">
        <v>395</v>
      </c>
      <c r="G99" s="31" t="s">
        <v>507</v>
      </c>
      <c r="H99" s="16" t="str">
        <f>VLOOKUP(D99,'[2]DATOS PRESUP'!$A$15:$C$33,3)</f>
        <v>Formación integral de las alumnos de la Universidad Politécnica del  Bicentenario</v>
      </c>
      <c r="I99" s="17">
        <v>1320</v>
      </c>
      <c r="J99" s="15" t="str">
        <f>VLOOKUP(I99,[2]partidas!$A$1:$B$274,2)</f>
        <v>Primas de vacaciones, dominical y gratificación de fin de año</v>
      </c>
      <c r="K99" s="18">
        <f t="shared" si="1"/>
        <v>74026.52</v>
      </c>
      <c r="L99" s="18">
        <v>0</v>
      </c>
      <c r="M99" s="18">
        <v>0</v>
      </c>
      <c r="N99" s="57">
        <v>0</v>
      </c>
      <c r="O99" s="57">
        <v>0</v>
      </c>
      <c r="P99" s="57">
        <v>0</v>
      </c>
      <c r="Q99" s="57">
        <v>0</v>
      </c>
      <c r="R99" s="57">
        <v>5181.8599999999997</v>
      </c>
      <c r="S99" s="57">
        <v>0</v>
      </c>
      <c r="T99" s="57">
        <v>0</v>
      </c>
      <c r="U99" s="57">
        <v>0</v>
      </c>
      <c r="V99" s="57">
        <v>0</v>
      </c>
      <c r="W99" s="57">
        <v>68844.66</v>
      </c>
      <c r="X99" s="58" t="s">
        <v>399</v>
      </c>
      <c r="Y99"/>
      <c r="Z99"/>
      <c r="AA99"/>
      <c r="AB99"/>
      <c r="AC99"/>
      <c r="AD99"/>
      <c r="AE99"/>
      <c r="AF99"/>
      <c r="AG99"/>
      <c r="AH99"/>
      <c r="AI99"/>
      <c r="AJ99"/>
      <c r="AK99"/>
      <c r="AL99"/>
      <c r="AM99"/>
      <c r="AN99"/>
      <c r="AO99"/>
      <c r="AP99"/>
      <c r="AQ99"/>
      <c r="AR99"/>
      <c r="AS99"/>
      <c r="AT99"/>
      <c r="AU99"/>
      <c r="AV99"/>
      <c r="AW99"/>
      <c r="AX99"/>
    </row>
    <row r="100" spans="1:50" s="7" customFormat="1" ht="75" x14ac:dyDescent="0.25">
      <c r="A100" s="14" t="s">
        <v>126</v>
      </c>
      <c r="B100" s="15">
        <v>1122010000</v>
      </c>
      <c r="C100" s="16" t="s">
        <v>23</v>
      </c>
      <c r="D100" s="16" t="s">
        <v>43</v>
      </c>
      <c r="E100" s="31" t="s">
        <v>388</v>
      </c>
      <c r="F100" s="79" t="s">
        <v>387</v>
      </c>
      <c r="G100" s="31" t="s">
        <v>508</v>
      </c>
      <c r="H100" s="16" t="str">
        <f>VLOOKUP(D100,'[2]DATOS PRESUP'!$A$15:$C$33,3)</f>
        <v>Mantenimiento de la infraestructura de la Universidad Politécnica del Bicentenario</v>
      </c>
      <c r="I100" s="17">
        <v>1320</v>
      </c>
      <c r="J100" s="15" t="str">
        <f>VLOOKUP(I100,[2]partidas!$A$1:$B$274,2)</f>
        <v>Primas de vacaciones, dominical y gratificación de fin de año</v>
      </c>
      <c r="K100" s="18">
        <f t="shared" si="1"/>
        <v>71800.06</v>
      </c>
      <c r="L100" s="18">
        <v>0</v>
      </c>
      <c r="M100" s="18">
        <v>0</v>
      </c>
      <c r="N100" s="57">
        <v>0</v>
      </c>
      <c r="O100" s="57">
        <v>0</v>
      </c>
      <c r="P100" s="57">
        <v>0</v>
      </c>
      <c r="Q100" s="57">
        <v>0</v>
      </c>
      <c r="R100" s="57">
        <v>5026</v>
      </c>
      <c r="S100" s="57">
        <v>0</v>
      </c>
      <c r="T100" s="57">
        <v>0</v>
      </c>
      <c r="U100" s="57">
        <v>0</v>
      </c>
      <c r="V100" s="57">
        <v>0</v>
      </c>
      <c r="W100" s="57">
        <v>66774.06</v>
      </c>
      <c r="X100" s="58" t="s">
        <v>399</v>
      </c>
      <c r="Y100"/>
      <c r="Z100"/>
      <c r="AA100"/>
      <c r="AB100"/>
      <c r="AC100"/>
      <c r="AD100"/>
      <c r="AE100"/>
      <c r="AF100"/>
      <c r="AG100"/>
      <c r="AH100"/>
      <c r="AI100"/>
      <c r="AJ100"/>
      <c r="AK100"/>
      <c r="AL100"/>
      <c r="AM100"/>
      <c r="AN100"/>
      <c r="AO100"/>
      <c r="AP100"/>
      <c r="AQ100"/>
      <c r="AR100"/>
      <c r="AS100"/>
      <c r="AT100"/>
      <c r="AU100"/>
      <c r="AV100"/>
      <c r="AW100"/>
      <c r="AX100"/>
    </row>
    <row r="101" spans="1:50" s="7" customFormat="1" ht="75" x14ac:dyDescent="0.25">
      <c r="A101" s="14" t="s">
        <v>350</v>
      </c>
      <c r="B101" s="15">
        <v>1122010000</v>
      </c>
      <c r="C101" s="16" t="s">
        <v>26</v>
      </c>
      <c r="D101" s="16" t="s">
        <v>47</v>
      </c>
      <c r="E101" s="31" t="s">
        <v>387</v>
      </c>
      <c r="F101" s="79" t="s">
        <v>404</v>
      </c>
      <c r="G101" s="31" t="s">
        <v>509</v>
      </c>
      <c r="H101" s="16" t="str">
        <f>VLOOKUP(D101,'[2]DATOS PRESUP'!$A$15:$C$33,3)</f>
        <v>Operación de servicios de vinculación de la Universidad Politécnica del Bicentenario con el entorno</v>
      </c>
      <c r="I101" s="17">
        <v>1320</v>
      </c>
      <c r="J101" s="15" t="str">
        <f>VLOOKUP(I101,[2]partidas!$A$1:$B$274,2)</f>
        <v>Primas de vacaciones, dominical y gratificación de fin de año</v>
      </c>
      <c r="K101" s="18">
        <f t="shared" si="1"/>
        <v>106096.88</v>
      </c>
      <c r="L101" s="18">
        <v>0</v>
      </c>
      <c r="M101" s="18">
        <v>0</v>
      </c>
      <c r="N101" s="57">
        <v>0</v>
      </c>
      <c r="O101" s="57">
        <v>0</v>
      </c>
      <c r="P101" s="57">
        <v>0</v>
      </c>
      <c r="Q101" s="57">
        <v>0</v>
      </c>
      <c r="R101" s="57">
        <v>7426.78</v>
      </c>
      <c r="S101" s="57">
        <v>0</v>
      </c>
      <c r="T101" s="57">
        <v>0</v>
      </c>
      <c r="U101" s="57">
        <v>0</v>
      </c>
      <c r="V101" s="57">
        <v>0</v>
      </c>
      <c r="W101" s="57">
        <v>98670.1</v>
      </c>
      <c r="X101" s="58" t="s">
        <v>399</v>
      </c>
      <c r="Y101"/>
      <c r="Z101"/>
      <c r="AA101"/>
      <c r="AB101"/>
      <c r="AC101"/>
      <c r="AD101"/>
      <c r="AE101"/>
      <c r="AF101"/>
      <c r="AG101"/>
      <c r="AH101"/>
      <c r="AI101"/>
      <c r="AJ101"/>
      <c r="AK101"/>
      <c r="AL101"/>
      <c r="AM101"/>
      <c r="AN101"/>
      <c r="AO101"/>
      <c r="AP101"/>
      <c r="AQ101"/>
      <c r="AR101"/>
      <c r="AS101"/>
      <c r="AT101"/>
      <c r="AU101"/>
      <c r="AV101"/>
      <c r="AW101"/>
      <c r="AX101"/>
    </row>
    <row r="102" spans="1:50" s="7" customFormat="1" ht="75" x14ac:dyDescent="0.25">
      <c r="A102" s="14" t="s">
        <v>320</v>
      </c>
      <c r="B102" s="15">
        <v>1122010000</v>
      </c>
      <c r="C102" s="16" t="s">
        <v>26</v>
      </c>
      <c r="D102" s="16" t="s">
        <v>51</v>
      </c>
      <c r="E102" s="31" t="s">
        <v>387</v>
      </c>
      <c r="F102" s="79" t="s">
        <v>400</v>
      </c>
      <c r="G102" s="31" t="s">
        <v>521</v>
      </c>
      <c r="H102" s="16" t="str">
        <f>VLOOKUP(D102,'[2]DATOS PRESUP'!$A$15:$C$33,3)</f>
        <v>Administración del mantenimiento y soporte de equipo informático, cómputo y redes de la Universidad Politécnica del Bicentenario</v>
      </c>
      <c r="I102" s="17">
        <v>1320</v>
      </c>
      <c r="J102" s="15" t="str">
        <f>VLOOKUP(I102,[2]partidas!$A$1:$B$274,2)</f>
        <v>Primas de vacaciones, dominical y gratificación de fin de año</v>
      </c>
      <c r="K102" s="18">
        <f t="shared" si="1"/>
        <v>53030.42</v>
      </c>
      <c r="L102" s="18">
        <v>0</v>
      </c>
      <c r="M102" s="18">
        <v>0</v>
      </c>
      <c r="N102" s="57">
        <v>0</v>
      </c>
      <c r="O102" s="57">
        <v>0</v>
      </c>
      <c r="P102" s="57">
        <v>0</v>
      </c>
      <c r="Q102" s="57">
        <v>0</v>
      </c>
      <c r="R102" s="57">
        <v>3712.13</v>
      </c>
      <c r="S102" s="57">
        <v>0</v>
      </c>
      <c r="T102" s="57">
        <v>0</v>
      </c>
      <c r="U102" s="57">
        <v>0</v>
      </c>
      <c r="V102" s="57">
        <v>0</v>
      </c>
      <c r="W102" s="57">
        <v>49318.29</v>
      </c>
      <c r="X102" s="58" t="s">
        <v>399</v>
      </c>
      <c r="Y102"/>
      <c r="Z102"/>
      <c r="AA102"/>
      <c r="AB102"/>
      <c r="AC102"/>
      <c r="AD102"/>
      <c r="AE102"/>
      <c r="AF102"/>
      <c r="AG102"/>
      <c r="AH102"/>
      <c r="AI102"/>
      <c r="AJ102"/>
      <c r="AK102"/>
      <c r="AL102"/>
      <c r="AM102"/>
      <c r="AN102"/>
      <c r="AO102"/>
      <c r="AP102"/>
      <c r="AQ102"/>
      <c r="AR102"/>
      <c r="AS102"/>
      <c r="AT102"/>
      <c r="AU102"/>
      <c r="AV102"/>
      <c r="AW102"/>
      <c r="AX102"/>
    </row>
    <row r="103" spans="1:50" s="7" customFormat="1" ht="75" x14ac:dyDescent="0.25">
      <c r="A103" s="14" t="s">
        <v>58</v>
      </c>
      <c r="B103" s="15">
        <v>1122010000</v>
      </c>
      <c r="C103" s="16" t="s">
        <v>31</v>
      </c>
      <c r="D103" s="16" t="s">
        <v>53</v>
      </c>
      <c r="E103" s="31" t="s">
        <v>386</v>
      </c>
      <c r="F103" s="79" t="s">
        <v>402</v>
      </c>
      <c r="G103" s="31" t="s">
        <v>522</v>
      </c>
      <c r="H103" s="16" t="str">
        <f>VLOOKUP(D103,'[2]DATOS PRESUP'!$A$15:$C$33,3)</f>
        <v>Administración de los servicios escolares de la Universidad Politécnica del Bicentenario</v>
      </c>
      <c r="I103" s="17">
        <v>1320</v>
      </c>
      <c r="J103" s="15" t="str">
        <f>VLOOKUP(I103,[2]partidas!$A$1:$B$274,2)</f>
        <v>Primas de vacaciones, dominical y gratificación de fin de año</v>
      </c>
      <c r="K103" s="18">
        <f t="shared" si="1"/>
        <v>93074.59</v>
      </c>
      <c r="L103" s="18">
        <v>0</v>
      </c>
      <c r="M103" s="18">
        <v>0</v>
      </c>
      <c r="N103" s="57">
        <v>0</v>
      </c>
      <c r="O103" s="57">
        <v>0</v>
      </c>
      <c r="P103" s="57">
        <v>0</v>
      </c>
      <c r="Q103" s="57">
        <v>0</v>
      </c>
      <c r="R103" s="57">
        <v>6515.22</v>
      </c>
      <c r="S103" s="57">
        <v>0</v>
      </c>
      <c r="T103" s="57">
        <v>0</v>
      </c>
      <c r="U103" s="57">
        <v>0</v>
      </c>
      <c r="V103" s="57">
        <v>0</v>
      </c>
      <c r="W103" s="57">
        <v>86559.37</v>
      </c>
      <c r="X103" s="58" t="s">
        <v>399</v>
      </c>
      <c r="Y103"/>
      <c r="Z103"/>
      <c r="AA103"/>
      <c r="AB103"/>
      <c r="AC103"/>
      <c r="AD103"/>
      <c r="AE103"/>
      <c r="AF103"/>
      <c r="AG103"/>
      <c r="AH103"/>
      <c r="AI103"/>
      <c r="AJ103"/>
      <c r="AK103"/>
      <c r="AL103"/>
      <c r="AM103"/>
      <c r="AN103"/>
      <c r="AO103"/>
      <c r="AP103"/>
      <c r="AQ103"/>
      <c r="AR103"/>
      <c r="AS103"/>
      <c r="AT103"/>
      <c r="AU103"/>
      <c r="AV103"/>
      <c r="AW103"/>
      <c r="AX103"/>
    </row>
    <row r="104" spans="1:50" s="7" customFormat="1" ht="75" x14ac:dyDescent="0.25">
      <c r="A104" s="14" t="s">
        <v>426</v>
      </c>
      <c r="B104" s="15">
        <v>1122010000</v>
      </c>
      <c r="C104" s="16" t="s">
        <v>26</v>
      </c>
      <c r="D104" s="16" t="s">
        <v>55</v>
      </c>
      <c r="E104" s="31" t="s">
        <v>386</v>
      </c>
      <c r="F104" s="79" t="s">
        <v>403</v>
      </c>
      <c r="G104" s="31" t="s">
        <v>513</v>
      </c>
      <c r="H104" s="16" t="str">
        <f>VLOOKUP(D104,'[2]DATOS PRESUP'!$A$15:$C$33,3)</f>
        <v>Gestión de proyectos de investigación, innovación y desarrollo tecnológico de la UPB</v>
      </c>
      <c r="I104" s="17">
        <v>1320</v>
      </c>
      <c r="J104" s="15" t="str">
        <f>VLOOKUP(I104,[2]partidas!$A$1:$B$274,2)</f>
        <v>Primas de vacaciones, dominical y gratificación de fin de año</v>
      </c>
      <c r="K104" s="18">
        <f t="shared" si="1"/>
        <v>37013.26</v>
      </c>
      <c r="L104" s="18">
        <v>0</v>
      </c>
      <c r="M104" s="18">
        <v>0</v>
      </c>
      <c r="N104" s="57">
        <v>0</v>
      </c>
      <c r="O104" s="57">
        <v>0</v>
      </c>
      <c r="P104" s="57">
        <v>0</v>
      </c>
      <c r="Q104" s="57">
        <v>0</v>
      </c>
      <c r="R104" s="57">
        <v>2590.9299999999998</v>
      </c>
      <c r="S104" s="57">
        <v>0</v>
      </c>
      <c r="T104" s="57">
        <v>0</v>
      </c>
      <c r="U104" s="57">
        <v>0</v>
      </c>
      <c r="V104" s="57">
        <v>0</v>
      </c>
      <c r="W104" s="57">
        <v>34422.33</v>
      </c>
      <c r="X104" s="58" t="s">
        <v>399</v>
      </c>
      <c r="Y104"/>
      <c r="Z104"/>
      <c r="AA104"/>
      <c r="AB104"/>
      <c r="AC104"/>
      <c r="AD104"/>
      <c r="AE104"/>
      <c r="AF104"/>
      <c r="AG104"/>
      <c r="AH104"/>
      <c r="AI104"/>
      <c r="AJ104"/>
      <c r="AK104"/>
      <c r="AL104"/>
      <c r="AM104"/>
      <c r="AN104"/>
      <c r="AO104"/>
      <c r="AP104"/>
      <c r="AQ104"/>
      <c r="AR104"/>
      <c r="AS104"/>
      <c r="AT104"/>
      <c r="AU104"/>
      <c r="AV104"/>
      <c r="AW104"/>
      <c r="AX104"/>
    </row>
    <row r="105" spans="1:50" s="7" customFormat="1" ht="45" x14ac:dyDescent="0.25">
      <c r="A105" s="14" t="s">
        <v>240</v>
      </c>
      <c r="B105" s="15">
        <v>1122010000</v>
      </c>
      <c r="C105" s="16" t="s">
        <v>23</v>
      </c>
      <c r="D105" s="16" t="s">
        <v>24</v>
      </c>
      <c r="E105" s="31" t="s">
        <v>388</v>
      </c>
      <c r="F105" s="79" t="s">
        <v>388</v>
      </c>
      <c r="G105" s="31" t="s">
        <v>500</v>
      </c>
      <c r="H105" s="16" t="str">
        <f>VLOOKUP(D105,'[2]DATOS PRESUP'!$A$15:$C$33,3)</f>
        <v>Administración de los recursos humanos, materiales, financieros y de servicios de la Universidad Politécnica del Bicentenario</v>
      </c>
      <c r="I105" s="17">
        <v>1410</v>
      </c>
      <c r="J105" s="15" t="str">
        <f>VLOOKUP(I105,[2]partidas!$A$1:$B$274,2)</f>
        <v>Aportaciones de seguridad social</v>
      </c>
      <c r="K105" s="18">
        <f t="shared" si="1"/>
        <v>28645.760000000002</v>
      </c>
      <c r="L105" s="18">
        <v>3580.72</v>
      </c>
      <c r="M105" s="18">
        <v>3580.72</v>
      </c>
      <c r="N105" s="57">
        <v>3580.72</v>
      </c>
      <c r="O105" s="57">
        <v>3580.72</v>
      </c>
      <c r="P105" s="57">
        <v>3580.72</v>
      </c>
      <c r="Q105" s="57">
        <v>3580.72</v>
      </c>
      <c r="R105" s="57">
        <v>3580.72</v>
      </c>
      <c r="S105" s="57">
        <v>3580.72</v>
      </c>
      <c r="T105" s="57">
        <v>0</v>
      </c>
      <c r="U105" s="57">
        <v>0</v>
      </c>
      <c r="V105" s="57">
        <v>0</v>
      </c>
      <c r="W105" s="57">
        <v>0</v>
      </c>
      <c r="X105" s="58" t="s">
        <v>399</v>
      </c>
      <c r="Y105"/>
      <c r="Z105"/>
      <c r="AA105"/>
      <c r="AB105"/>
      <c r="AC105"/>
      <c r="AD105"/>
      <c r="AE105"/>
      <c r="AF105"/>
      <c r="AG105"/>
      <c r="AH105"/>
      <c r="AI105"/>
      <c r="AJ105"/>
      <c r="AK105"/>
      <c r="AL105"/>
      <c r="AM105"/>
      <c r="AN105"/>
      <c r="AO105"/>
      <c r="AP105"/>
      <c r="AQ105"/>
      <c r="AR105"/>
      <c r="AS105"/>
      <c r="AT105"/>
      <c r="AU105"/>
      <c r="AV105"/>
      <c r="AW105"/>
      <c r="AX105"/>
    </row>
    <row r="106" spans="1:50" s="7" customFormat="1" ht="45" x14ac:dyDescent="0.25">
      <c r="A106" s="14" t="s">
        <v>240</v>
      </c>
      <c r="B106" s="15">
        <v>2522221040</v>
      </c>
      <c r="C106" s="16" t="s">
        <v>23</v>
      </c>
      <c r="D106" s="16" t="s">
        <v>24</v>
      </c>
      <c r="E106" s="31" t="s">
        <v>388</v>
      </c>
      <c r="F106" s="79" t="s">
        <v>400</v>
      </c>
      <c r="G106" s="31" t="s">
        <v>500</v>
      </c>
      <c r="H106" s="16" t="str">
        <f>VLOOKUP(D106,'[2]DATOS PRESUP'!$A$15:$C$33,3)</f>
        <v>Administración de los recursos humanos, materiales, financieros y de servicios de la Universidad Politécnica del Bicentenario</v>
      </c>
      <c r="I106" s="17">
        <v>1410</v>
      </c>
      <c r="J106" s="15" t="str">
        <f>VLOOKUP(I106,[2]partidas!$A$1:$B$274,2)</f>
        <v>Aportaciones de seguridad social</v>
      </c>
      <c r="K106" s="18">
        <f t="shared" si="1"/>
        <v>14322.88</v>
      </c>
      <c r="L106" s="18">
        <v>0</v>
      </c>
      <c r="M106" s="18">
        <v>0</v>
      </c>
      <c r="N106" s="57">
        <v>0</v>
      </c>
      <c r="O106" s="57">
        <v>0</v>
      </c>
      <c r="P106" s="57">
        <v>0</v>
      </c>
      <c r="Q106" s="57">
        <v>0</v>
      </c>
      <c r="R106" s="57">
        <v>0</v>
      </c>
      <c r="S106" s="57">
        <v>0</v>
      </c>
      <c r="T106" s="57">
        <v>3580.72</v>
      </c>
      <c r="U106" s="57">
        <v>3580.72</v>
      </c>
      <c r="V106" s="57">
        <v>3580.72</v>
      </c>
      <c r="W106" s="57">
        <v>3580.72</v>
      </c>
      <c r="X106" s="58" t="s">
        <v>399</v>
      </c>
      <c r="Y106"/>
      <c r="Z106"/>
      <c r="AA106"/>
      <c r="AB106"/>
      <c r="AC106"/>
      <c r="AD106"/>
      <c r="AE106"/>
      <c r="AF106"/>
      <c r="AG106"/>
      <c r="AH106"/>
      <c r="AI106"/>
      <c r="AJ106"/>
      <c r="AK106"/>
      <c r="AL106"/>
      <c r="AM106"/>
      <c r="AN106"/>
      <c r="AO106"/>
      <c r="AP106"/>
      <c r="AQ106"/>
      <c r="AR106"/>
      <c r="AS106"/>
      <c r="AT106"/>
      <c r="AU106"/>
      <c r="AV106"/>
      <c r="AW106"/>
      <c r="AX106"/>
    </row>
    <row r="107" spans="1:50" s="7" customFormat="1" ht="45" x14ac:dyDescent="0.25">
      <c r="A107" s="14" t="s">
        <v>250</v>
      </c>
      <c r="B107" s="15">
        <v>1122010000</v>
      </c>
      <c r="C107" s="16" t="s">
        <v>23</v>
      </c>
      <c r="D107" s="16" t="s">
        <v>24</v>
      </c>
      <c r="E107" s="31" t="s">
        <v>388</v>
      </c>
      <c r="F107" s="79" t="s">
        <v>392</v>
      </c>
      <c r="G107" s="31" t="s">
        <v>501</v>
      </c>
      <c r="H107" s="16" t="str">
        <f>VLOOKUP(D107,'[2]DATOS PRESUP'!$A$15:$C$33,3)</f>
        <v>Administración de los recursos humanos, materiales, financieros y de servicios de la Universidad Politécnica del Bicentenario</v>
      </c>
      <c r="I107" s="17">
        <v>1410</v>
      </c>
      <c r="J107" s="15" t="str">
        <f>VLOOKUP(I107,[2]partidas!$A$1:$B$274,2)</f>
        <v>Aportaciones de seguridad social</v>
      </c>
      <c r="K107" s="18">
        <f t="shared" si="1"/>
        <v>59101.760000000002</v>
      </c>
      <c r="L107" s="18">
        <v>7387.72</v>
      </c>
      <c r="M107" s="18">
        <v>7387.72</v>
      </c>
      <c r="N107" s="57">
        <v>7387.72</v>
      </c>
      <c r="O107" s="57">
        <v>7387.72</v>
      </c>
      <c r="P107" s="57">
        <v>7387.72</v>
      </c>
      <c r="Q107" s="57">
        <v>7387.72</v>
      </c>
      <c r="R107" s="57">
        <v>7387.72</v>
      </c>
      <c r="S107" s="57">
        <v>7387.72</v>
      </c>
      <c r="T107" s="57">
        <v>0</v>
      </c>
      <c r="U107" s="57">
        <v>0</v>
      </c>
      <c r="V107" s="57">
        <v>0</v>
      </c>
      <c r="W107" s="57">
        <v>0</v>
      </c>
      <c r="X107" s="58" t="s">
        <v>399</v>
      </c>
      <c r="Y107"/>
      <c r="Z107"/>
      <c r="AA107"/>
      <c r="AB107"/>
      <c r="AC107"/>
      <c r="AD107"/>
      <c r="AE107"/>
      <c r="AF107"/>
      <c r="AG107"/>
      <c r="AH107"/>
      <c r="AI107"/>
      <c r="AJ107"/>
      <c r="AK107"/>
      <c r="AL107"/>
      <c r="AM107"/>
      <c r="AN107"/>
      <c r="AO107"/>
      <c r="AP107"/>
      <c r="AQ107"/>
      <c r="AR107"/>
      <c r="AS107"/>
      <c r="AT107"/>
      <c r="AU107"/>
      <c r="AV107"/>
      <c r="AW107"/>
      <c r="AX107"/>
    </row>
    <row r="108" spans="1:50" s="7" customFormat="1" ht="45" x14ac:dyDescent="0.25">
      <c r="A108" s="14" t="s">
        <v>250</v>
      </c>
      <c r="B108" s="15">
        <v>2522221040</v>
      </c>
      <c r="C108" s="16" t="s">
        <v>23</v>
      </c>
      <c r="D108" s="16" t="s">
        <v>24</v>
      </c>
      <c r="E108" s="31" t="s">
        <v>388</v>
      </c>
      <c r="F108" s="79" t="s">
        <v>401</v>
      </c>
      <c r="G108" s="31" t="s">
        <v>501</v>
      </c>
      <c r="H108" s="16" t="str">
        <f>VLOOKUP(D108,'[2]DATOS PRESUP'!$A$15:$C$33,3)</f>
        <v>Administración de los recursos humanos, materiales, financieros y de servicios de la Universidad Politécnica del Bicentenario</v>
      </c>
      <c r="I108" s="17">
        <v>1410</v>
      </c>
      <c r="J108" s="15" t="str">
        <f>VLOOKUP(I108,[2]partidas!$A$1:$B$274,2)</f>
        <v>Aportaciones de seguridad social</v>
      </c>
      <c r="K108" s="18">
        <f t="shared" si="1"/>
        <v>29550.880000000001</v>
      </c>
      <c r="L108" s="18">
        <v>0</v>
      </c>
      <c r="M108" s="18">
        <v>0</v>
      </c>
      <c r="N108" s="57">
        <v>0</v>
      </c>
      <c r="O108" s="57">
        <v>0</v>
      </c>
      <c r="P108" s="57">
        <v>0</v>
      </c>
      <c r="Q108" s="57">
        <v>0</v>
      </c>
      <c r="R108" s="57">
        <v>0</v>
      </c>
      <c r="S108" s="57">
        <v>0</v>
      </c>
      <c r="T108" s="57">
        <v>7387.72</v>
      </c>
      <c r="U108" s="57">
        <v>7387.72</v>
      </c>
      <c r="V108" s="57">
        <v>7387.72</v>
      </c>
      <c r="W108" s="57">
        <v>7387.72</v>
      </c>
      <c r="X108" s="58" t="s">
        <v>399</v>
      </c>
      <c r="Y108"/>
      <c r="Z108"/>
      <c r="AA108"/>
      <c r="AB108"/>
      <c r="AC108"/>
      <c r="AD108"/>
      <c r="AE108"/>
      <c r="AF108"/>
      <c r="AG108"/>
      <c r="AH108"/>
      <c r="AI108"/>
      <c r="AJ108"/>
      <c r="AK108"/>
      <c r="AL108"/>
      <c r="AM108"/>
      <c r="AN108"/>
      <c r="AO108"/>
      <c r="AP108"/>
      <c r="AQ108"/>
      <c r="AR108"/>
      <c r="AS108"/>
      <c r="AT108"/>
      <c r="AU108"/>
      <c r="AV108"/>
      <c r="AW108"/>
      <c r="AX108"/>
    </row>
    <row r="109" spans="1:50" s="7" customFormat="1" ht="45" x14ac:dyDescent="0.25">
      <c r="A109" s="14" t="s">
        <v>339</v>
      </c>
      <c r="B109" s="15">
        <v>1122010000</v>
      </c>
      <c r="C109" s="16" t="s">
        <v>23</v>
      </c>
      <c r="D109" s="16" t="s">
        <v>24</v>
      </c>
      <c r="E109" s="31" t="s">
        <v>388</v>
      </c>
      <c r="F109" s="79" t="s">
        <v>402</v>
      </c>
      <c r="G109" s="31" t="s">
        <v>523</v>
      </c>
      <c r="H109" s="16" t="str">
        <f>VLOOKUP(D109,'[2]DATOS PRESUP'!$A$15:$C$33,3)</f>
        <v>Administración de los recursos humanos, materiales, financieros y de servicios de la Universidad Politécnica del Bicentenario</v>
      </c>
      <c r="I109" s="17">
        <v>1410</v>
      </c>
      <c r="J109" s="15" t="str">
        <f>VLOOKUP(I109,[2]partidas!$A$1:$B$274,2)</f>
        <v>Aportaciones de seguridad social</v>
      </c>
      <c r="K109" s="18">
        <f t="shared" si="1"/>
        <v>103137.92000000001</v>
      </c>
      <c r="L109" s="18">
        <v>12892.24</v>
      </c>
      <c r="M109" s="18">
        <v>12892.24</v>
      </c>
      <c r="N109" s="57">
        <v>12892.24</v>
      </c>
      <c r="O109" s="57">
        <v>12892.24</v>
      </c>
      <c r="P109" s="57">
        <v>12892.24</v>
      </c>
      <c r="Q109" s="57">
        <v>12892.24</v>
      </c>
      <c r="R109" s="57">
        <v>12892.24</v>
      </c>
      <c r="S109" s="57">
        <v>12892.24</v>
      </c>
      <c r="T109" s="57">
        <v>0</v>
      </c>
      <c r="U109" s="57">
        <v>0</v>
      </c>
      <c r="V109" s="57">
        <v>0</v>
      </c>
      <c r="W109" s="57">
        <v>0</v>
      </c>
      <c r="X109" s="58" t="s">
        <v>399</v>
      </c>
      <c r="Y109"/>
      <c r="Z109"/>
      <c r="AA109"/>
      <c r="AB109"/>
      <c r="AC109"/>
      <c r="AD109"/>
      <c r="AE109"/>
      <c r="AF109"/>
      <c r="AG109"/>
      <c r="AH109"/>
      <c r="AI109"/>
      <c r="AJ109"/>
      <c r="AK109"/>
      <c r="AL109"/>
      <c r="AM109"/>
      <c r="AN109"/>
      <c r="AO109"/>
      <c r="AP109"/>
      <c r="AQ109"/>
      <c r="AR109"/>
      <c r="AS109"/>
      <c r="AT109"/>
      <c r="AU109"/>
      <c r="AV109"/>
      <c r="AW109"/>
      <c r="AX109"/>
    </row>
    <row r="110" spans="1:50" s="7" customFormat="1" ht="45" x14ac:dyDescent="0.25">
      <c r="A110" s="14" t="s">
        <v>339</v>
      </c>
      <c r="B110" s="15">
        <v>2522221040</v>
      </c>
      <c r="C110" s="16" t="s">
        <v>23</v>
      </c>
      <c r="D110" s="16" t="s">
        <v>24</v>
      </c>
      <c r="E110" s="31" t="s">
        <v>388</v>
      </c>
      <c r="F110" s="79" t="s">
        <v>402</v>
      </c>
      <c r="G110" s="31" t="s">
        <v>523</v>
      </c>
      <c r="H110" s="16" t="str">
        <f>VLOOKUP(D110,'[2]DATOS PRESUP'!$A$15:$C$33,3)</f>
        <v>Administración de los recursos humanos, materiales, financieros y de servicios de la Universidad Politécnica del Bicentenario</v>
      </c>
      <c r="I110" s="17">
        <v>1410</v>
      </c>
      <c r="J110" s="15" t="str">
        <f>VLOOKUP(I110,[2]partidas!$A$1:$B$274,2)</f>
        <v>Aportaciones de seguridad social</v>
      </c>
      <c r="K110" s="18">
        <f t="shared" si="1"/>
        <v>51568.959999999999</v>
      </c>
      <c r="L110" s="18">
        <v>0</v>
      </c>
      <c r="M110" s="18">
        <v>0</v>
      </c>
      <c r="N110" s="57">
        <v>0</v>
      </c>
      <c r="O110" s="57">
        <v>0</v>
      </c>
      <c r="P110" s="57">
        <v>0</v>
      </c>
      <c r="Q110" s="57">
        <v>0</v>
      </c>
      <c r="R110" s="57">
        <v>0</v>
      </c>
      <c r="S110" s="57">
        <v>0</v>
      </c>
      <c r="T110" s="57">
        <v>12892.24</v>
      </c>
      <c r="U110" s="57">
        <v>12892.24</v>
      </c>
      <c r="V110" s="57">
        <v>12892.24</v>
      </c>
      <c r="W110" s="57">
        <v>12892.24</v>
      </c>
      <c r="X110" s="58" t="s">
        <v>399</v>
      </c>
      <c r="Y110"/>
      <c r="Z110"/>
      <c r="AA110"/>
      <c r="AB110"/>
      <c r="AC110"/>
      <c r="AD110"/>
      <c r="AE110"/>
      <c r="AF110"/>
      <c r="AG110"/>
      <c r="AH110"/>
      <c r="AI110"/>
      <c r="AJ110"/>
      <c r="AK110"/>
      <c r="AL110"/>
      <c r="AM110"/>
      <c r="AN110"/>
      <c r="AO110"/>
      <c r="AP110"/>
      <c r="AQ110"/>
      <c r="AR110"/>
      <c r="AS110"/>
      <c r="AT110"/>
      <c r="AU110"/>
      <c r="AV110"/>
      <c r="AW110"/>
      <c r="AX110"/>
    </row>
    <row r="111" spans="1:50" s="7" customFormat="1" ht="30" x14ac:dyDescent="0.25">
      <c r="A111" s="14" t="s">
        <v>232</v>
      </c>
      <c r="B111" s="15">
        <v>1122010000</v>
      </c>
      <c r="C111" s="16" t="s">
        <v>26</v>
      </c>
      <c r="D111" s="16" t="s">
        <v>27</v>
      </c>
      <c r="E111" s="31" t="s">
        <v>387</v>
      </c>
      <c r="F111" s="79" t="s">
        <v>403</v>
      </c>
      <c r="G111" s="31" t="s">
        <v>514</v>
      </c>
      <c r="H111" s="16" t="str">
        <f>VLOOKUP(D111,'[2]DATOS PRESUP'!$A$15:$C$33,3)</f>
        <v>Dirección Estratégica de la Universidad Politécnica del Bicentenario</v>
      </c>
      <c r="I111" s="17">
        <v>1410</v>
      </c>
      <c r="J111" s="15" t="str">
        <f>VLOOKUP(I111,[2]partidas!$A$1:$B$274,2)</f>
        <v>Aportaciones de seguridad social</v>
      </c>
      <c r="K111" s="18">
        <f t="shared" si="1"/>
        <v>81442.8</v>
      </c>
      <c r="L111" s="18">
        <v>10180.35</v>
      </c>
      <c r="M111" s="18">
        <v>10180.35</v>
      </c>
      <c r="N111" s="57">
        <v>10180.35</v>
      </c>
      <c r="O111" s="57">
        <v>10180.35</v>
      </c>
      <c r="P111" s="57">
        <v>10180.35</v>
      </c>
      <c r="Q111" s="57">
        <v>10180.35</v>
      </c>
      <c r="R111" s="57">
        <v>10180.35</v>
      </c>
      <c r="S111" s="57">
        <v>10180.35</v>
      </c>
      <c r="T111" s="57">
        <v>0</v>
      </c>
      <c r="U111" s="57">
        <v>0</v>
      </c>
      <c r="V111" s="57">
        <v>0</v>
      </c>
      <c r="W111" s="57">
        <v>0</v>
      </c>
      <c r="X111" s="58" t="s">
        <v>399</v>
      </c>
      <c r="Y111"/>
      <c r="Z111"/>
      <c r="AA111"/>
      <c r="AB111"/>
      <c r="AC111"/>
      <c r="AD111"/>
      <c r="AE111"/>
      <c r="AF111"/>
      <c r="AG111"/>
      <c r="AH111"/>
      <c r="AI111"/>
      <c r="AJ111"/>
      <c r="AK111"/>
      <c r="AL111"/>
      <c r="AM111"/>
      <c r="AN111"/>
      <c r="AO111"/>
      <c r="AP111"/>
      <c r="AQ111"/>
      <c r="AR111"/>
      <c r="AS111"/>
      <c r="AT111"/>
      <c r="AU111"/>
      <c r="AV111"/>
      <c r="AW111"/>
      <c r="AX111"/>
    </row>
    <row r="112" spans="1:50" s="7" customFormat="1" ht="30" x14ac:dyDescent="0.25">
      <c r="A112" s="14" t="s">
        <v>232</v>
      </c>
      <c r="B112" s="15">
        <v>2522221040</v>
      </c>
      <c r="C112" s="16" t="s">
        <v>26</v>
      </c>
      <c r="D112" s="16" t="s">
        <v>27</v>
      </c>
      <c r="E112" s="31" t="s">
        <v>387</v>
      </c>
      <c r="F112" s="79" t="s">
        <v>403</v>
      </c>
      <c r="G112" s="31" t="s">
        <v>514</v>
      </c>
      <c r="H112" s="16" t="str">
        <f>VLOOKUP(D112,'[2]DATOS PRESUP'!$A$15:$C$33,3)</f>
        <v>Dirección Estratégica de la Universidad Politécnica del Bicentenario</v>
      </c>
      <c r="I112" s="17">
        <v>1410</v>
      </c>
      <c r="J112" s="15" t="str">
        <f>VLOOKUP(I112,[2]partidas!$A$1:$B$274,2)</f>
        <v>Aportaciones de seguridad social</v>
      </c>
      <c r="K112" s="18">
        <f t="shared" si="1"/>
        <v>40721.4</v>
      </c>
      <c r="L112" s="18">
        <v>0</v>
      </c>
      <c r="M112" s="18">
        <v>0</v>
      </c>
      <c r="N112" s="57">
        <v>0</v>
      </c>
      <c r="O112" s="57">
        <v>0</v>
      </c>
      <c r="P112" s="57">
        <v>0</v>
      </c>
      <c r="Q112" s="57">
        <v>0</v>
      </c>
      <c r="R112" s="57">
        <v>0</v>
      </c>
      <c r="S112" s="57">
        <v>0</v>
      </c>
      <c r="T112" s="57">
        <v>10180.35</v>
      </c>
      <c r="U112" s="57">
        <v>10180.35</v>
      </c>
      <c r="V112" s="57">
        <v>10180.35</v>
      </c>
      <c r="W112" s="57">
        <v>10180.35</v>
      </c>
      <c r="X112" s="58" t="s">
        <v>399</v>
      </c>
      <c r="Y112"/>
      <c r="Z112"/>
      <c r="AA112"/>
      <c r="AB112"/>
      <c r="AC112"/>
      <c r="AD112"/>
      <c r="AE112"/>
      <c r="AF112"/>
      <c r="AG112"/>
      <c r="AH112"/>
      <c r="AI112"/>
      <c r="AJ112"/>
      <c r="AK112"/>
      <c r="AL112"/>
      <c r="AM112"/>
      <c r="AN112"/>
      <c r="AO112"/>
      <c r="AP112"/>
      <c r="AQ112"/>
      <c r="AR112"/>
      <c r="AS112"/>
      <c r="AT112"/>
      <c r="AU112"/>
      <c r="AV112"/>
      <c r="AW112"/>
      <c r="AX112"/>
    </row>
    <row r="113" spans="1:50" s="7" customFormat="1" ht="45" x14ac:dyDescent="0.25">
      <c r="A113" s="14" t="s">
        <v>202</v>
      </c>
      <c r="B113" s="15">
        <v>1122010000</v>
      </c>
      <c r="C113" s="16" t="s">
        <v>26</v>
      </c>
      <c r="D113" s="16" t="s">
        <v>29</v>
      </c>
      <c r="E113" s="31" t="s">
        <v>388</v>
      </c>
      <c r="F113" s="79" t="s">
        <v>404</v>
      </c>
      <c r="G113" s="31" t="s">
        <v>519</v>
      </c>
      <c r="H113" s="16" t="str">
        <f>VLOOKUP(D113,'[2]DATOS PRESUP'!$A$15:$C$33,3)</f>
        <v>Operación del modelo de planeación y evaluación de la Universidad Politécnica del Bicentenario</v>
      </c>
      <c r="I113" s="17">
        <v>1410</v>
      </c>
      <c r="J113" s="15" t="str">
        <f>VLOOKUP(I113,[2]partidas!$A$1:$B$274,2)</f>
        <v>Aportaciones de seguridad social</v>
      </c>
      <c r="K113" s="18">
        <f t="shared" si="1"/>
        <v>75732.320000000007</v>
      </c>
      <c r="L113" s="18">
        <v>9466.5400000000009</v>
      </c>
      <c r="M113" s="18">
        <v>9466.5400000000009</v>
      </c>
      <c r="N113" s="57">
        <v>9466.5400000000009</v>
      </c>
      <c r="O113" s="57">
        <v>9466.5400000000009</v>
      </c>
      <c r="P113" s="57">
        <v>9466.5400000000009</v>
      </c>
      <c r="Q113" s="57">
        <v>9466.5400000000009</v>
      </c>
      <c r="R113" s="57">
        <v>9466.5400000000009</v>
      </c>
      <c r="S113" s="57">
        <v>9466.5400000000009</v>
      </c>
      <c r="T113" s="57">
        <v>0</v>
      </c>
      <c r="U113" s="57">
        <v>0</v>
      </c>
      <c r="V113" s="57">
        <v>0</v>
      </c>
      <c r="W113" s="57">
        <v>0</v>
      </c>
      <c r="X113" s="58" t="s">
        <v>399</v>
      </c>
      <c r="Y113"/>
      <c r="Z113"/>
      <c r="AA113"/>
      <c r="AB113"/>
      <c r="AC113"/>
      <c r="AD113"/>
      <c r="AE113"/>
      <c r="AF113"/>
      <c r="AG113"/>
      <c r="AH113"/>
      <c r="AI113"/>
      <c r="AJ113"/>
      <c r="AK113"/>
      <c r="AL113"/>
      <c r="AM113"/>
      <c r="AN113"/>
      <c r="AO113"/>
      <c r="AP113"/>
      <c r="AQ113"/>
      <c r="AR113"/>
      <c r="AS113"/>
      <c r="AT113"/>
      <c r="AU113"/>
      <c r="AV113"/>
      <c r="AW113"/>
      <c r="AX113"/>
    </row>
    <row r="114" spans="1:50" s="7" customFormat="1" ht="45" x14ac:dyDescent="0.25">
      <c r="A114" s="14" t="s">
        <v>202</v>
      </c>
      <c r="B114" s="15">
        <v>2522221040</v>
      </c>
      <c r="C114" s="16" t="s">
        <v>26</v>
      </c>
      <c r="D114" s="16" t="s">
        <v>29</v>
      </c>
      <c r="E114" s="31" t="s">
        <v>388</v>
      </c>
      <c r="F114" s="79" t="s">
        <v>404</v>
      </c>
      <c r="G114" s="31" t="s">
        <v>519</v>
      </c>
      <c r="H114" s="16" t="str">
        <f>VLOOKUP(D114,'[2]DATOS PRESUP'!$A$15:$C$33,3)</f>
        <v>Operación del modelo de planeación y evaluación de la Universidad Politécnica del Bicentenario</v>
      </c>
      <c r="I114" s="17">
        <v>1410</v>
      </c>
      <c r="J114" s="15" t="str">
        <f>VLOOKUP(I114,[2]partidas!$A$1:$B$274,2)</f>
        <v>Aportaciones de seguridad social</v>
      </c>
      <c r="K114" s="18">
        <f t="shared" si="1"/>
        <v>37866.160000000003</v>
      </c>
      <c r="L114" s="18">
        <v>0</v>
      </c>
      <c r="M114" s="18">
        <v>0</v>
      </c>
      <c r="N114" s="57">
        <v>0</v>
      </c>
      <c r="O114" s="57">
        <v>0</v>
      </c>
      <c r="P114" s="57">
        <v>0</v>
      </c>
      <c r="Q114" s="57">
        <v>0</v>
      </c>
      <c r="R114" s="57">
        <v>0</v>
      </c>
      <c r="S114" s="57">
        <v>0</v>
      </c>
      <c r="T114" s="57">
        <v>9466.5400000000009</v>
      </c>
      <c r="U114" s="57">
        <v>9466.5400000000009</v>
      </c>
      <c r="V114" s="57">
        <v>9466.5400000000009</v>
      </c>
      <c r="W114" s="57">
        <v>9466.5400000000009</v>
      </c>
      <c r="X114" s="58" t="s">
        <v>399</v>
      </c>
      <c r="Y114"/>
      <c r="Z114"/>
      <c r="AA114"/>
      <c r="AB114"/>
      <c r="AC114"/>
      <c r="AD114"/>
      <c r="AE114"/>
      <c r="AF114"/>
      <c r="AG114"/>
      <c r="AH114"/>
      <c r="AI114"/>
      <c r="AJ114"/>
      <c r="AK114"/>
      <c r="AL114"/>
      <c r="AM114"/>
      <c r="AN114"/>
      <c r="AO114"/>
      <c r="AP114"/>
      <c r="AQ114"/>
      <c r="AR114"/>
      <c r="AS114"/>
      <c r="AT114"/>
      <c r="AU114"/>
      <c r="AV114"/>
      <c r="AW114"/>
      <c r="AX114"/>
    </row>
    <row r="115" spans="1:50" s="7" customFormat="1" ht="30" x14ac:dyDescent="0.25">
      <c r="A115" s="14" t="s">
        <v>320</v>
      </c>
      <c r="B115" s="15">
        <v>1122010000</v>
      </c>
      <c r="C115" s="16" t="s">
        <v>26</v>
      </c>
      <c r="D115" s="16" t="s">
        <v>27</v>
      </c>
      <c r="E115" s="31" t="s">
        <v>387</v>
      </c>
      <c r="F115" s="79" t="s">
        <v>400</v>
      </c>
      <c r="G115" s="31" t="s">
        <v>520</v>
      </c>
      <c r="H115" s="16" t="str">
        <f>VLOOKUP(D115,'[2]DATOS PRESUP'!$A$15:$C$33,3)</f>
        <v>Dirección Estratégica de la Universidad Politécnica del Bicentenario</v>
      </c>
      <c r="I115" s="17">
        <v>1410</v>
      </c>
      <c r="J115" s="15" t="str">
        <f>VLOOKUP(I115,[2]partidas!$A$1:$B$274,2)</f>
        <v>Aportaciones de seguridad social</v>
      </c>
      <c r="K115" s="18">
        <f t="shared" si="1"/>
        <v>28645.760000000002</v>
      </c>
      <c r="L115" s="18">
        <v>3580.72</v>
      </c>
      <c r="M115" s="18">
        <v>3580.72</v>
      </c>
      <c r="N115" s="57">
        <v>3580.72</v>
      </c>
      <c r="O115" s="57">
        <v>3580.72</v>
      </c>
      <c r="P115" s="57">
        <v>3580.72</v>
      </c>
      <c r="Q115" s="57">
        <v>3580.72</v>
      </c>
      <c r="R115" s="57">
        <v>3580.72</v>
      </c>
      <c r="S115" s="57">
        <v>3580.72</v>
      </c>
      <c r="T115" s="57">
        <v>0</v>
      </c>
      <c r="U115" s="57">
        <v>0</v>
      </c>
      <c r="V115" s="57">
        <v>0</v>
      </c>
      <c r="W115" s="57">
        <v>0</v>
      </c>
      <c r="X115" s="58" t="s">
        <v>399</v>
      </c>
      <c r="Y115"/>
      <c r="Z115"/>
      <c r="AA115"/>
      <c r="AB115"/>
      <c r="AC115"/>
      <c r="AD115"/>
      <c r="AE115"/>
      <c r="AF115"/>
      <c r="AG115"/>
      <c r="AH115"/>
      <c r="AI115"/>
      <c r="AJ115"/>
      <c r="AK115"/>
      <c r="AL115"/>
      <c r="AM115"/>
      <c r="AN115"/>
      <c r="AO115"/>
      <c r="AP115"/>
      <c r="AQ115"/>
      <c r="AR115"/>
      <c r="AS115"/>
      <c r="AT115"/>
      <c r="AU115"/>
      <c r="AV115"/>
      <c r="AW115"/>
      <c r="AX115"/>
    </row>
    <row r="116" spans="1:50" s="7" customFormat="1" ht="30" x14ac:dyDescent="0.25">
      <c r="A116" s="14" t="s">
        <v>320</v>
      </c>
      <c r="B116" s="15">
        <v>2522221040</v>
      </c>
      <c r="C116" s="16" t="s">
        <v>26</v>
      </c>
      <c r="D116" s="16" t="s">
        <v>27</v>
      </c>
      <c r="E116" s="31" t="s">
        <v>387</v>
      </c>
      <c r="F116" s="79" t="s">
        <v>400</v>
      </c>
      <c r="G116" s="31" t="s">
        <v>520</v>
      </c>
      <c r="H116" s="16" t="str">
        <f>VLOOKUP(D116,'[2]DATOS PRESUP'!$A$15:$C$33,3)</f>
        <v>Dirección Estratégica de la Universidad Politécnica del Bicentenario</v>
      </c>
      <c r="I116" s="17">
        <v>1410</v>
      </c>
      <c r="J116" s="15" t="str">
        <f>VLOOKUP(I116,[2]partidas!$A$1:$B$274,2)</f>
        <v>Aportaciones de seguridad social</v>
      </c>
      <c r="K116" s="18">
        <f t="shared" si="1"/>
        <v>14322.88</v>
      </c>
      <c r="L116" s="18">
        <v>0</v>
      </c>
      <c r="M116" s="18">
        <v>0</v>
      </c>
      <c r="N116" s="57">
        <v>0</v>
      </c>
      <c r="O116" s="57">
        <v>0</v>
      </c>
      <c r="P116" s="57">
        <v>0</v>
      </c>
      <c r="Q116" s="57">
        <v>0</v>
      </c>
      <c r="R116" s="57">
        <v>0</v>
      </c>
      <c r="S116" s="57">
        <v>0</v>
      </c>
      <c r="T116" s="57">
        <v>3580.72</v>
      </c>
      <c r="U116" s="57">
        <v>3580.72</v>
      </c>
      <c r="V116" s="57">
        <v>3580.72</v>
      </c>
      <c r="W116" s="57">
        <v>3580.72</v>
      </c>
      <c r="X116" s="58" t="s">
        <v>399</v>
      </c>
      <c r="Y116"/>
      <c r="Z116"/>
      <c r="AA116"/>
      <c r="AB116"/>
      <c r="AC116"/>
      <c r="AD116"/>
      <c r="AE116"/>
      <c r="AF116"/>
      <c r="AG116"/>
      <c r="AH116"/>
      <c r="AI116"/>
      <c r="AJ116"/>
      <c r="AK116"/>
      <c r="AL116"/>
      <c r="AM116"/>
      <c r="AN116"/>
      <c r="AO116"/>
      <c r="AP116"/>
      <c r="AQ116"/>
      <c r="AR116"/>
      <c r="AS116"/>
      <c r="AT116"/>
      <c r="AU116"/>
      <c r="AV116"/>
      <c r="AW116"/>
      <c r="AX116"/>
    </row>
    <row r="117" spans="1:50" s="7" customFormat="1" ht="45" x14ac:dyDescent="0.25">
      <c r="A117" s="14" t="s">
        <v>288</v>
      </c>
      <c r="B117" s="15">
        <v>1122010000</v>
      </c>
      <c r="C117" s="16" t="s">
        <v>31</v>
      </c>
      <c r="D117" s="16" t="s">
        <v>32</v>
      </c>
      <c r="E117" s="31" t="s">
        <v>386</v>
      </c>
      <c r="F117" s="79" t="s">
        <v>404</v>
      </c>
      <c r="G117" s="31" t="s">
        <v>524</v>
      </c>
      <c r="H117" s="16" t="str">
        <f>VLOOKUP(D117,'[2]DATOS PRESUP'!$A$15:$C$33,3)</f>
        <v>Administración  e impartición de los servicios educativos existentes de la Universidad Politécnica del Bicentenario</v>
      </c>
      <c r="I117" s="17">
        <v>1410</v>
      </c>
      <c r="J117" s="15" t="str">
        <f>VLOOKUP(I117,[2]partidas!$A$1:$B$274,2)</f>
        <v>Aportaciones de seguridad social</v>
      </c>
      <c r="K117" s="18">
        <f t="shared" si="1"/>
        <v>47645.279999999999</v>
      </c>
      <c r="L117" s="18">
        <v>5955.66</v>
      </c>
      <c r="M117" s="18">
        <v>5955.66</v>
      </c>
      <c r="N117" s="57">
        <v>5955.66</v>
      </c>
      <c r="O117" s="57">
        <v>5955.66</v>
      </c>
      <c r="P117" s="57">
        <v>5955.66</v>
      </c>
      <c r="Q117" s="57">
        <v>5955.66</v>
      </c>
      <c r="R117" s="57">
        <v>5955.66</v>
      </c>
      <c r="S117" s="57">
        <v>5955.66</v>
      </c>
      <c r="T117" s="57">
        <v>0</v>
      </c>
      <c r="U117" s="57">
        <v>0</v>
      </c>
      <c r="V117" s="57">
        <v>0</v>
      </c>
      <c r="W117" s="57">
        <v>0</v>
      </c>
      <c r="X117" s="58" t="s">
        <v>399</v>
      </c>
      <c r="Y117"/>
      <c r="Z117"/>
      <c r="AA117"/>
      <c r="AB117"/>
      <c r="AC117"/>
      <c r="AD117"/>
      <c r="AE117"/>
      <c r="AF117"/>
      <c r="AG117"/>
      <c r="AH117"/>
      <c r="AI117"/>
      <c r="AJ117"/>
      <c r="AK117"/>
      <c r="AL117"/>
      <c r="AM117"/>
      <c r="AN117"/>
      <c r="AO117"/>
      <c r="AP117"/>
      <c r="AQ117"/>
      <c r="AR117"/>
      <c r="AS117"/>
      <c r="AT117"/>
      <c r="AU117"/>
      <c r="AV117"/>
      <c r="AW117"/>
      <c r="AX117"/>
    </row>
    <row r="118" spans="1:50" s="7" customFormat="1" ht="45" x14ac:dyDescent="0.25">
      <c r="A118" s="14" t="s">
        <v>288</v>
      </c>
      <c r="B118" s="15">
        <v>2522221040</v>
      </c>
      <c r="C118" s="16" t="s">
        <v>31</v>
      </c>
      <c r="D118" s="16" t="s">
        <v>32</v>
      </c>
      <c r="E118" s="31" t="s">
        <v>386</v>
      </c>
      <c r="F118" s="79" t="s">
        <v>404</v>
      </c>
      <c r="G118" s="31" t="s">
        <v>524</v>
      </c>
      <c r="H118" s="16" t="str">
        <f>VLOOKUP(D118,'[2]DATOS PRESUP'!$A$15:$C$33,3)</f>
        <v>Administración  e impartición de los servicios educativos existentes de la Universidad Politécnica del Bicentenario</v>
      </c>
      <c r="I118" s="17">
        <v>1410</v>
      </c>
      <c r="J118" s="15" t="str">
        <f>VLOOKUP(I118,[2]partidas!$A$1:$B$274,2)</f>
        <v>Aportaciones de seguridad social</v>
      </c>
      <c r="K118" s="18">
        <f t="shared" si="1"/>
        <v>23822.639999999999</v>
      </c>
      <c r="L118" s="18">
        <v>0</v>
      </c>
      <c r="M118" s="18">
        <v>0</v>
      </c>
      <c r="N118" s="57">
        <v>0</v>
      </c>
      <c r="O118" s="57">
        <v>0</v>
      </c>
      <c r="P118" s="57">
        <v>0</v>
      </c>
      <c r="Q118" s="57">
        <v>0</v>
      </c>
      <c r="R118" s="57">
        <v>0</v>
      </c>
      <c r="S118" s="57">
        <v>0</v>
      </c>
      <c r="T118" s="57">
        <v>5955.66</v>
      </c>
      <c r="U118" s="57">
        <v>5955.66</v>
      </c>
      <c r="V118" s="57">
        <v>5955.66</v>
      </c>
      <c r="W118" s="57">
        <v>5955.66</v>
      </c>
      <c r="X118" s="58" t="s">
        <v>399</v>
      </c>
      <c r="Y118"/>
      <c r="Z118"/>
      <c r="AA118"/>
      <c r="AB118"/>
      <c r="AC118"/>
      <c r="AD118"/>
      <c r="AE118"/>
      <c r="AF118"/>
      <c r="AG118"/>
      <c r="AH118"/>
      <c r="AI118"/>
      <c r="AJ118"/>
      <c r="AK118"/>
      <c r="AL118"/>
      <c r="AM118"/>
      <c r="AN118"/>
      <c r="AO118"/>
      <c r="AP118"/>
      <c r="AQ118"/>
      <c r="AR118"/>
      <c r="AS118"/>
      <c r="AT118"/>
      <c r="AU118"/>
      <c r="AV118"/>
      <c r="AW118"/>
      <c r="AX118"/>
    </row>
    <row r="119" spans="1:50" s="7" customFormat="1" ht="45" x14ac:dyDescent="0.25">
      <c r="A119" s="14" t="s">
        <v>90</v>
      </c>
      <c r="B119" s="15">
        <v>1122010000</v>
      </c>
      <c r="C119" s="16" t="s">
        <v>31</v>
      </c>
      <c r="D119" s="16" t="s">
        <v>32</v>
      </c>
      <c r="E119" s="31" t="s">
        <v>386</v>
      </c>
      <c r="F119" s="79" t="s">
        <v>400</v>
      </c>
      <c r="G119" s="31" t="s">
        <v>502</v>
      </c>
      <c r="H119" s="16" t="str">
        <f>VLOOKUP(D119,'[2]DATOS PRESUP'!$A$15:$C$33,3)</f>
        <v>Administración  e impartición de los servicios educativos existentes de la Universidad Politécnica del Bicentenario</v>
      </c>
      <c r="I119" s="17">
        <v>1410</v>
      </c>
      <c r="J119" s="15" t="str">
        <f>VLOOKUP(I119,[2]partidas!$A$1:$B$274,2)</f>
        <v>Aportaciones de seguridad social</v>
      </c>
      <c r="K119" s="18">
        <f t="shared" si="1"/>
        <v>90469.599999999991</v>
      </c>
      <c r="L119" s="18">
        <v>11308.7</v>
      </c>
      <c r="M119" s="18">
        <v>11308.7</v>
      </c>
      <c r="N119" s="57">
        <v>11308.7</v>
      </c>
      <c r="O119" s="57">
        <v>11308.7</v>
      </c>
      <c r="P119" s="57">
        <v>11308.7</v>
      </c>
      <c r="Q119" s="57">
        <v>11308.7</v>
      </c>
      <c r="R119" s="57">
        <v>11308.7</v>
      </c>
      <c r="S119" s="57">
        <v>11308.7</v>
      </c>
      <c r="T119" s="57">
        <v>0</v>
      </c>
      <c r="U119" s="57">
        <v>0</v>
      </c>
      <c r="V119" s="57">
        <v>0</v>
      </c>
      <c r="W119" s="57">
        <v>0</v>
      </c>
      <c r="X119" s="58" t="s">
        <v>399</v>
      </c>
      <c r="Y119"/>
      <c r="Z119"/>
      <c r="AA119"/>
      <c r="AB119"/>
      <c r="AC119"/>
      <c r="AD119"/>
      <c r="AE119"/>
      <c r="AF119"/>
      <c r="AG119"/>
      <c r="AH119"/>
      <c r="AI119"/>
      <c r="AJ119"/>
      <c r="AK119"/>
      <c r="AL119"/>
      <c r="AM119"/>
      <c r="AN119"/>
      <c r="AO119"/>
      <c r="AP119"/>
      <c r="AQ119"/>
      <c r="AR119"/>
      <c r="AS119"/>
      <c r="AT119"/>
      <c r="AU119"/>
      <c r="AV119"/>
      <c r="AW119"/>
      <c r="AX119"/>
    </row>
    <row r="120" spans="1:50" s="7" customFormat="1" ht="45" x14ac:dyDescent="0.25">
      <c r="A120" s="14" t="s">
        <v>90</v>
      </c>
      <c r="B120" s="15">
        <v>2522221040</v>
      </c>
      <c r="C120" s="16" t="s">
        <v>31</v>
      </c>
      <c r="D120" s="16" t="s">
        <v>32</v>
      </c>
      <c r="E120" s="31" t="s">
        <v>386</v>
      </c>
      <c r="F120" s="79" t="s">
        <v>400</v>
      </c>
      <c r="G120" s="31" t="s">
        <v>502</v>
      </c>
      <c r="H120" s="16" t="str">
        <f>VLOOKUP(D120,'[2]DATOS PRESUP'!$A$15:$C$33,3)</f>
        <v>Administración  e impartición de los servicios educativos existentes de la Universidad Politécnica del Bicentenario</v>
      </c>
      <c r="I120" s="17">
        <v>1410</v>
      </c>
      <c r="J120" s="15" t="str">
        <f>VLOOKUP(I120,[2]partidas!$A$1:$B$274,2)</f>
        <v>Aportaciones de seguridad social</v>
      </c>
      <c r="K120" s="18">
        <f t="shared" si="1"/>
        <v>45234.8</v>
      </c>
      <c r="L120" s="18">
        <v>0</v>
      </c>
      <c r="M120" s="18">
        <v>0</v>
      </c>
      <c r="N120" s="57">
        <v>0</v>
      </c>
      <c r="O120" s="57">
        <v>0</v>
      </c>
      <c r="P120" s="57">
        <v>0</v>
      </c>
      <c r="Q120" s="57">
        <v>0</v>
      </c>
      <c r="R120" s="57">
        <v>0</v>
      </c>
      <c r="S120" s="57">
        <v>0</v>
      </c>
      <c r="T120" s="57">
        <v>11308.7</v>
      </c>
      <c r="U120" s="57">
        <v>11308.7</v>
      </c>
      <c r="V120" s="57">
        <v>11308.7</v>
      </c>
      <c r="W120" s="57">
        <v>11308.7</v>
      </c>
      <c r="X120" s="58" t="s">
        <v>399</v>
      </c>
      <c r="Y120"/>
      <c r="Z120"/>
      <c r="AA120"/>
      <c r="AB120"/>
      <c r="AC120"/>
      <c r="AD120"/>
      <c r="AE120"/>
      <c r="AF120"/>
      <c r="AG120"/>
      <c r="AH120"/>
      <c r="AI120"/>
      <c r="AJ120"/>
      <c r="AK120"/>
      <c r="AL120"/>
      <c r="AM120"/>
      <c r="AN120"/>
      <c r="AO120"/>
      <c r="AP120"/>
      <c r="AQ120"/>
      <c r="AR120"/>
      <c r="AS120"/>
      <c r="AT120"/>
      <c r="AU120"/>
      <c r="AV120"/>
      <c r="AW120"/>
      <c r="AX120"/>
    </row>
    <row r="121" spans="1:50" s="7" customFormat="1" ht="45" x14ac:dyDescent="0.25">
      <c r="A121" s="14" t="s">
        <v>99</v>
      </c>
      <c r="B121" s="15">
        <v>1122010000</v>
      </c>
      <c r="C121" s="16" t="s">
        <v>31</v>
      </c>
      <c r="D121" s="16" t="s">
        <v>32</v>
      </c>
      <c r="E121" s="31" t="s">
        <v>386</v>
      </c>
      <c r="F121" s="79" t="s">
        <v>392</v>
      </c>
      <c r="G121" s="31" t="s">
        <v>503</v>
      </c>
      <c r="H121" s="16" t="str">
        <f>VLOOKUP(D121,'[2]DATOS PRESUP'!$A$15:$C$33,3)</f>
        <v>Administración  e impartición de los servicios educativos existentes de la Universidad Politécnica del Bicentenario</v>
      </c>
      <c r="I121" s="17">
        <v>1410</v>
      </c>
      <c r="J121" s="15" t="str">
        <f>VLOOKUP(I121,[2]partidas!$A$1:$B$274,2)</f>
        <v>Aportaciones de seguridad social</v>
      </c>
      <c r="K121" s="18">
        <f t="shared" si="1"/>
        <v>57246.559999999998</v>
      </c>
      <c r="L121" s="18">
        <v>7155.82</v>
      </c>
      <c r="M121" s="18">
        <v>7155.82</v>
      </c>
      <c r="N121" s="57">
        <v>7155.82</v>
      </c>
      <c r="O121" s="57">
        <v>7155.82</v>
      </c>
      <c r="P121" s="57">
        <v>7155.82</v>
      </c>
      <c r="Q121" s="57">
        <v>7155.82</v>
      </c>
      <c r="R121" s="57">
        <v>7155.82</v>
      </c>
      <c r="S121" s="57">
        <v>7155.82</v>
      </c>
      <c r="T121" s="57">
        <v>0</v>
      </c>
      <c r="U121" s="57">
        <v>0</v>
      </c>
      <c r="V121" s="57">
        <v>0</v>
      </c>
      <c r="W121" s="57">
        <v>0</v>
      </c>
      <c r="X121" s="58" t="s">
        <v>399</v>
      </c>
      <c r="Y121"/>
      <c r="Z121"/>
      <c r="AA121"/>
      <c r="AB121"/>
      <c r="AC121"/>
      <c r="AD121"/>
      <c r="AE121"/>
      <c r="AF121"/>
      <c r="AG121"/>
      <c r="AH121"/>
      <c r="AI121"/>
      <c r="AJ121"/>
      <c r="AK121"/>
      <c r="AL121"/>
      <c r="AM121"/>
      <c r="AN121"/>
      <c r="AO121"/>
      <c r="AP121"/>
      <c r="AQ121"/>
      <c r="AR121"/>
      <c r="AS121"/>
      <c r="AT121"/>
      <c r="AU121"/>
      <c r="AV121"/>
      <c r="AW121"/>
      <c r="AX121"/>
    </row>
    <row r="122" spans="1:50" s="7" customFormat="1" ht="45" x14ac:dyDescent="0.25">
      <c r="A122" s="14" t="s">
        <v>99</v>
      </c>
      <c r="B122" s="15">
        <v>2522221040</v>
      </c>
      <c r="C122" s="16" t="s">
        <v>31</v>
      </c>
      <c r="D122" s="16" t="s">
        <v>32</v>
      </c>
      <c r="E122" s="31" t="s">
        <v>386</v>
      </c>
      <c r="F122" s="79" t="s">
        <v>392</v>
      </c>
      <c r="G122" s="31" t="s">
        <v>503</v>
      </c>
      <c r="H122" s="16" t="str">
        <f>VLOOKUP(D122,'[2]DATOS PRESUP'!$A$15:$C$33,3)</f>
        <v>Administración  e impartición de los servicios educativos existentes de la Universidad Politécnica del Bicentenario</v>
      </c>
      <c r="I122" s="17">
        <v>1410</v>
      </c>
      <c r="J122" s="15" t="str">
        <f>VLOOKUP(I122,[2]partidas!$A$1:$B$274,2)</f>
        <v>Aportaciones de seguridad social</v>
      </c>
      <c r="K122" s="18">
        <f t="shared" si="1"/>
        <v>28623.279999999999</v>
      </c>
      <c r="L122" s="18">
        <v>0</v>
      </c>
      <c r="M122" s="18">
        <v>0</v>
      </c>
      <c r="N122" s="57">
        <v>0</v>
      </c>
      <c r="O122" s="57">
        <v>0</v>
      </c>
      <c r="P122" s="57">
        <v>0</v>
      </c>
      <c r="Q122" s="57">
        <v>0</v>
      </c>
      <c r="R122" s="57">
        <v>0</v>
      </c>
      <c r="S122" s="57">
        <v>0</v>
      </c>
      <c r="T122" s="57">
        <v>7155.82</v>
      </c>
      <c r="U122" s="57">
        <v>7155.82</v>
      </c>
      <c r="V122" s="57">
        <v>7155.82</v>
      </c>
      <c r="W122" s="57">
        <v>7155.82</v>
      </c>
      <c r="X122" s="58" t="s">
        <v>399</v>
      </c>
      <c r="Y122"/>
      <c r="Z122"/>
      <c r="AA122"/>
      <c r="AB122"/>
      <c r="AC122"/>
      <c r="AD122"/>
      <c r="AE122"/>
      <c r="AF122"/>
      <c r="AG122"/>
      <c r="AH122"/>
      <c r="AI122"/>
      <c r="AJ122"/>
      <c r="AK122"/>
      <c r="AL122"/>
      <c r="AM122"/>
      <c r="AN122"/>
      <c r="AO122"/>
      <c r="AP122"/>
      <c r="AQ122"/>
      <c r="AR122"/>
      <c r="AS122"/>
      <c r="AT122"/>
      <c r="AU122"/>
      <c r="AV122"/>
      <c r="AW122"/>
      <c r="AX122"/>
    </row>
    <row r="123" spans="1:50" s="7" customFormat="1" ht="45" x14ac:dyDescent="0.25">
      <c r="A123" s="14" t="s">
        <v>81</v>
      </c>
      <c r="B123" s="15">
        <v>1122010000</v>
      </c>
      <c r="C123" s="16" t="s">
        <v>31</v>
      </c>
      <c r="D123" s="16" t="s">
        <v>32</v>
      </c>
      <c r="E123" s="31" t="s">
        <v>386</v>
      </c>
      <c r="F123" s="79" t="s">
        <v>394</v>
      </c>
      <c r="G123" s="31" t="s">
        <v>516</v>
      </c>
      <c r="H123" s="16" t="str">
        <f>VLOOKUP(D123,'[2]DATOS PRESUP'!$A$15:$C$33,3)</f>
        <v>Administración  e impartición de los servicios educativos existentes de la Universidad Politécnica del Bicentenario</v>
      </c>
      <c r="I123" s="17">
        <v>1410</v>
      </c>
      <c r="J123" s="15" t="str">
        <f>VLOOKUP(I123,[2]partidas!$A$1:$B$274,2)</f>
        <v>Aportaciones de seguridad social</v>
      </c>
      <c r="K123" s="18">
        <f t="shared" si="1"/>
        <v>21245.119999999999</v>
      </c>
      <c r="L123" s="18">
        <v>2655.64</v>
      </c>
      <c r="M123" s="18">
        <v>2655.64</v>
      </c>
      <c r="N123" s="57">
        <v>2655.64</v>
      </c>
      <c r="O123" s="57">
        <v>2655.64</v>
      </c>
      <c r="P123" s="57">
        <v>2655.64</v>
      </c>
      <c r="Q123" s="57">
        <v>2655.64</v>
      </c>
      <c r="R123" s="57">
        <v>2655.64</v>
      </c>
      <c r="S123" s="57">
        <v>2655.64</v>
      </c>
      <c r="T123" s="57">
        <v>0</v>
      </c>
      <c r="U123" s="57">
        <v>0</v>
      </c>
      <c r="V123" s="57">
        <v>0</v>
      </c>
      <c r="W123" s="57">
        <v>0</v>
      </c>
      <c r="X123" s="58" t="s">
        <v>399</v>
      </c>
      <c r="Y123"/>
      <c r="Z123"/>
      <c r="AA123"/>
      <c r="AB123"/>
      <c r="AC123"/>
      <c r="AD123"/>
      <c r="AE123"/>
      <c r="AF123"/>
      <c r="AG123"/>
      <c r="AH123"/>
      <c r="AI123"/>
      <c r="AJ123"/>
      <c r="AK123"/>
      <c r="AL123"/>
      <c r="AM123"/>
      <c r="AN123"/>
      <c r="AO123"/>
      <c r="AP123"/>
      <c r="AQ123"/>
      <c r="AR123"/>
      <c r="AS123"/>
      <c r="AT123"/>
      <c r="AU123"/>
      <c r="AV123"/>
      <c r="AW123"/>
      <c r="AX123"/>
    </row>
    <row r="124" spans="1:50" s="7" customFormat="1" ht="45" x14ac:dyDescent="0.25">
      <c r="A124" s="14" t="s">
        <v>81</v>
      </c>
      <c r="B124" s="15">
        <v>2522221040</v>
      </c>
      <c r="C124" s="16" t="s">
        <v>31</v>
      </c>
      <c r="D124" s="16" t="s">
        <v>32</v>
      </c>
      <c r="E124" s="31" t="s">
        <v>386</v>
      </c>
      <c r="F124" s="79" t="s">
        <v>394</v>
      </c>
      <c r="G124" s="31" t="s">
        <v>516</v>
      </c>
      <c r="H124" s="16" t="str">
        <f>VLOOKUP(D124,'[2]DATOS PRESUP'!$A$15:$C$33,3)</f>
        <v>Administración  e impartición de los servicios educativos existentes de la Universidad Politécnica del Bicentenario</v>
      </c>
      <c r="I124" s="17">
        <v>1410</v>
      </c>
      <c r="J124" s="15" t="str">
        <f>VLOOKUP(I124,[2]partidas!$A$1:$B$274,2)</f>
        <v>Aportaciones de seguridad social</v>
      </c>
      <c r="K124" s="18">
        <f t="shared" si="1"/>
        <v>10622.56</v>
      </c>
      <c r="L124" s="18">
        <v>0</v>
      </c>
      <c r="M124" s="18">
        <v>0</v>
      </c>
      <c r="N124" s="57">
        <v>0</v>
      </c>
      <c r="O124" s="57">
        <v>0</v>
      </c>
      <c r="P124" s="57">
        <v>0</v>
      </c>
      <c r="Q124" s="57">
        <v>0</v>
      </c>
      <c r="R124" s="57">
        <v>0</v>
      </c>
      <c r="S124" s="57">
        <v>0</v>
      </c>
      <c r="T124" s="57">
        <v>2655.64</v>
      </c>
      <c r="U124" s="57">
        <v>2655.64</v>
      </c>
      <c r="V124" s="57">
        <v>2655.64</v>
      </c>
      <c r="W124" s="57">
        <v>2655.64</v>
      </c>
      <c r="X124" s="58" t="s">
        <v>399</v>
      </c>
      <c r="Y124"/>
      <c r="Z124"/>
      <c r="AA124"/>
      <c r="AB124"/>
      <c r="AC124"/>
      <c r="AD124"/>
      <c r="AE124"/>
      <c r="AF124"/>
      <c r="AG124"/>
      <c r="AH124"/>
      <c r="AI124"/>
      <c r="AJ124"/>
      <c r="AK124"/>
      <c r="AL124"/>
      <c r="AM124"/>
      <c r="AN124"/>
      <c r="AO124"/>
      <c r="AP124"/>
      <c r="AQ124"/>
      <c r="AR124"/>
      <c r="AS124"/>
      <c r="AT124"/>
      <c r="AU124"/>
      <c r="AV124"/>
      <c r="AW124"/>
      <c r="AX124"/>
    </row>
    <row r="125" spans="1:50" s="7" customFormat="1" ht="45" x14ac:dyDescent="0.25">
      <c r="A125" s="14" t="s">
        <v>423</v>
      </c>
      <c r="B125" s="15">
        <v>1122010000</v>
      </c>
      <c r="C125" s="16" t="s">
        <v>31</v>
      </c>
      <c r="D125" s="16" t="s">
        <v>32</v>
      </c>
      <c r="E125" s="31" t="s">
        <v>386</v>
      </c>
      <c r="F125" s="79" t="s">
        <v>406</v>
      </c>
      <c r="G125" s="31" t="s">
        <v>504</v>
      </c>
      <c r="H125" s="16" t="str">
        <f>VLOOKUP(D125,'[2]DATOS PRESUP'!$A$15:$C$33,3)</f>
        <v>Administración  e impartición de los servicios educativos existentes de la Universidad Politécnica del Bicentenario</v>
      </c>
      <c r="I125" s="17">
        <v>1410</v>
      </c>
      <c r="J125" s="15" t="str">
        <f>VLOOKUP(I125,[2]partidas!$A$1:$B$274,2)</f>
        <v>Aportaciones de seguridad social</v>
      </c>
      <c r="K125" s="18">
        <f t="shared" si="1"/>
        <v>188659.52</v>
      </c>
      <c r="L125" s="18">
        <v>23582.44</v>
      </c>
      <c r="M125" s="18">
        <v>23582.44</v>
      </c>
      <c r="N125" s="57">
        <v>23582.44</v>
      </c>
      <c r="O125" s="57">
        <v>23582.44</v>
      </c>
      <c r="P125" s="57">
        <v>23582.44</v>
      </c>
      <c r="Q125" s="57">
        <v>23582.44</v>
      </c>
      <c r="R125" s="57">
        <v>23582.44</v>
      </c>
      <c r="S125" s="57">
        <v>23582.44</v>
      </c>
      <c r="T125" s="57">
        <v>0</v>
      </c>
      <c r="U125" s="57">
        <v>0</v>
      </c>
      <c r="V125" s="57">
        <v>0</v>
      </c>
      <c r="W125" s="57">
        <v>0</v>
      </c>
      <c r="X125" s="58" t="s">
        <v>399</v>
      </c>
      <c r="Y125"/>
      <c r="Z125"/>
      <c r="AA125"/>
      <c r="AB125"/>
      <c r="AC125"/>
      <c r="AD125"/>
      <c r="AE125"/>
      <c r="AF125"/>
      <c r="AG125"/>
      <c r="AH125"/>
      <c r="AI125"/>
      <c r="AJ125"/>
      <c r="AK125"/>
      <c r="AL125"/>
      <c r="AM125"/>
      <c r="AN125"/>
      <c r="AO125"/>
      <c r="AP125"/>
      <c r="AQ125"/>
      <c r="AR125"/>
      <c r="AS125"/>
      <c r="AT125"/>
      <c r="AU125"/>
      <c r="AV125"/>
      <c r="AW125"/>
      <c r="AX125"/>
    </row>
    <row r="126" spans="1:50" s="7" customFormat="1" ht="45" x14ac:dyDescent="0.25">
      <c r="A126" s="14" t="s">
        <v>423</v>
      </c>
      <c r="B126" s="15">
        <v>2522221040</v>
      </c>
      <c r="C126" s="16" t="s">
        <v>31</v>
      </c>
      <c r="D126" s="16" t="s">
        <v>32</v>
      </c>
      <c r="E126" s="31" t="s">
        <v>386</v>
      </c>
      <c r="F126" s="79" t="s">
        <v>406</v>
      </c>
      <c r="G126" s="31" t="s">
        <v>504</v>
      </c>
      <c r="H126" s="16" t="str">
        <f>VLOOKUP(D126,'[2]DATOS PRESUP'!$A$15:$C$33,3)</f>
        <v>Administración  e impartición de los servicios educativos existentes de la Universidad Politécnica del Bicentenario</v>
      </c>
      <c r="I126" s="17">
        <v>1410</v>
      </c>
      <c r="J126" s="15" t="str">
        <f>VLOOKUP(I126,[2]partidas!$A$1:$B$274,2)</f>
        <v>Aportaciones de seguridad social</v>
      </c>
      <c r="K126" s="18">
        <f t="shared" si="1"/>
        <v>94329.76</v>
      </c>
      <c r="L126" s="18">
        <v>0</v>
      </c>
      <c r="M126" s="18">
        <v>0</v>
      </c>
      <c r="N126" s="57">
        <v>0</v>
      </c>
      <c r="O126" s="57">
        <v>0</v>
      </c>
      <c r="P126" s="57">
        <v>0</v>
      </c>
      <c r="Q126" s="57">
        <v>0</v>
      </c>
      <c r="R126" s="57">
        <v>0</v>
      </c>
      <c r="S126" s="57">
        <v>0</v>
      </c>
      <c r="T126" s="57">
        <v>23582.44</v>
      </c>
      <c r="U126" s="57">
        <v>23582.44</v>
      </c>
      <c r="V126" s="57">
        <v>23582.44</v>
      </c>
      <c r="W126" s="57">
        <v>23582.44</v>
      </c>
      <c r="X126" s="58" t="s">
        <v>399</v>
      </c>
      <c r="Y126"/>
      <c r="Z126"/>
      <c r="AA126"/>
      <c r="AB126"/>
      <c r="AC126"/>
      <c r="AD126"/>
      <c r="AE126"/>
      <c r="AF126"/>
      <c r="AG126"/>
      <c r="AH126"/>
      <c r="AI126"/>
      <c r="AJ126"/>
      <c r="AK126"/>
      <c r="AL126"/>
      <c r="AM126"/>
      <c r="AN126"/>
      <c r="AO126"/>
      <c r="AP126"/>
      <c r="AQ126"/>
      <c r="AR126"/>
      <c r="AS126"/>
      <c r="AT126"/>
      <c r="AU126"/>
      <c r="AV126"/>
      <c r="AW126"/>
      <c r="AX126"/>
    </row>
    <row r="127" spans="1:50" s="7" customFormat="1" ht="45" x14ac:dyDescent="0.25">
      <c r="A127" s="14" t="s">
        <v>422</v>
      </c>
      <c r="B127" s="15">
        <v>1122010000</v>
      </c>
      <c r="C127" s="16" t="s">
        <v>31</v>
      </c>
      <c r="D127" s="16" t="s">
        <v>32</v>
      </c>
      <c r="E127" s="31" t="s">
        <v>386</v>
      </c>
      <c r="F127" s="79" t="s">
        <v>407</v>
      </c>
      <c r="G127" s="31" t="s">
        <v>505</v>
      </c>
      <c r="H127" s="16" t="str">
        <f>VLOOKUP(D127,'[2]DATOS PRESUP'!$A$15:$C$33,3)</f>
        <v>Administración  e impartición de los servicios educativos existentes de la Universidad Politécnica del Bicentenario</v>
      </c>
      <c r="I127" s="17">
        <v>1410</v>
      </c>
      <c r="J127" s="15" t="str">
        <f>VLOOKUP(I127,[2]partidas!$A$1:$B$274,2)</f>
        <v>Aportaciones de seguridad social</v>
      </c>
      <c r="K127" s="18">
        <f t="shared" si="1"/>
        <v>90469.599999999991</v>
      </c>
      <c r="L127" s="18">
        <v>11308.7</v>
      </c>
      <c r="M127" s="18">
        <v>11308.7</v>
      </c>
      <c r="N127" s="57">
        <v>11308.7</v>
      </c>
      <c r="O127" s="57">
        <v>11308.7</v>
      </c>
      <c r="P127" s="57">
        <v>11308.7</v>
      </c>
      <c r="Q127" s="57">
        <v>11308.7</v>
      </c>
      <c r="R127" s="57">
        <v>11308.7</v>
      </c>
      <c r="S127" s="57">
        <v>11308.7</v>
      </c>
      <c r="T127" s="57">
        <v>0</v>
      </c>
      <c r="U127" s="57">
        <v>0</v>
      </c>
      <c r="V127" s="57">
        <v>0</v>
      </c>
      <c r="W127" s="57">
        <v>0</v>
      </c>
      <c r="X127" s="58" t="s">
        <v>399</v>
      </c>
      <c r="Y127"/>
      <c r="Z127"/>
      <c r="AA127"/>
      <c r="AB127"/>
      <c r="AC127"/>
      <c r="AD127"/>
      <c r="AE127"/>
      <c r="AF127"/>
      <c r="AG127"/>
      <c r="AH127"/>
      <c r="AI127"/>
      <c r="AJ127"/>
      <c r="AK127"/>
      <c r="AL127"/>
      <c r="AM127"/>
      <c r="AN127"/>
      <c r="AO127"/>
      <c r="AP127"/>
      <c r="AQ127"/>
      <c r="AR127"/>
      <c r="AS127"/>
      <c r="AT127"/>
      <c r="AU127"/>
      <c r="AV127"/>
      <c r="AW127"/>
      <c r="AX127"/>
    </row>
    <row r="128" spans="1:50" s="7" customFormat="1" ht="45" x14ac:dyDescent="0.25">
      <c r="A128" s="14" t="s">
        <v>422</v>
      </c>
      <c r="B128" s="15">
        <v>2522221040</v>
      </c>
      <c r="C128" s="16" t="s">
        <v>31</v>
      </c>
      <c r="D128" s="16" t="s">
        <v>32</v>
      </c>
      <c r="E128" s="31" t="s">
        <v>386</v>
      </c>
      <c r="F128" s="79" t="s">
        <v>407</v>
      </c>
      <c r="G128" s="31" t="s">
        <v>505</v>
      </c>
      <c r="H128" s="16" t="str">
        <f>VLOOKUP(D128,'[2]DATOS PRESUP'!$A$15:$C$33,3)</f>
        <v>Administración  e impartición de los servicios educativos existentes de la Universidad Politécnica del Bicentenario</v>
      </c>
      <c r="I128" s="17">
        <v>1410</v>
      </c>
      <c r="J128" s="15" t="str">
        <f>VLOOKUP(I128,[2]partidas!$A$1:$B$274,2)</f>
        <v>Aportaciones de seguridad social</v>
      </c>
      <c r="K128" s="18">
        <f t="shared" si="1"/>
        <v>45234.8</v>
      </c>
      <c r="L128" s="18">
        <v>0</v>
      </c>
      <c r="M128" s="18">
        <v>0</v>
      </c>
      <c r="N128" s="57">
        <v>0</v>
      </c>
      <c r="O128" s="57">
        <v>0</v>
      </c>
      <c r="P128" s="57">
        <v>0</v>
      </c>
      <c r="Q128" s="57">
        <v>0</v>
      </c>
      <c r="R128" s="57">
        <v>0</v>
      </c>
      <c r="S128" s="57">
        <v>0</v>
      </c>
      <c r="T128" s="57">
        <v>11308.7</v>
      </c>
      <c r="U128" s="57">
        <v>11308.7</v>
      </c>
      <c r="V128" s="57">
        <v>11308.7</v>
      </c>
      <c r="W128" s="57">
        <v>11308.7</v>
      </c>
      <c r="X128" s="58" t="s">
        <v>399</v>
      </c>
      <c r="Y128"/>
      <c r="Z128"/>
      <c r="AA128"/>
      <c r="AB128"/>
      <c r="AC128"/>
      <c r="AD128"/>
      <c r="AE128"/>
      <c r="AF128"/>
      <c r="AG128"/>
      <c r="AH128"/>
      <c r="AI128"/>
      <c r="AJ128"/>
      <c r="AK128"/>
      <c r="AL128"/>
      <c r="AM128"/>
      <c r="AN128"/>
      <c r="AO128"/>
      <c r="AP128"/>
      <c r="AQ128"/>
      <c r="AR128"/>
      <c r="AS128"/>
      <c r="AT128"/>
      <c r="AU128"/>
      <c r="AV128"/>
      <c r="AW128"/>
      <c r="AX128"/>
    </row>
    <row r="129" spans="1:50" s="7" customFormat="1" ht="45" x14ac:dyDescent="0.25">
      <c r="A129" s="14" t="s">
        <v>110</v>
      </c>
      <c r="B129" s="15">
        <v>1122010000</v>
      </c>
      <c r="C129" s="16" t="s">
        <v>31</v>
      </c>
      <c r="D129" s="16" t="s">
        <v>32</v>
      </c>
      <c r="E129" s="31" t="s">
        <v>386</v>
      </c>
      <c r="F129" s="79" t="s">
        <v>408</v>
      </c>
      <c r="G129" s="31" t="s">
        <v>510</v>
      </c>
      <c r="H129" s="16" t="str">
        <f>VLOOKUP(D129,'[2]DATOS PRESUP'!$A$15:$C$33,3)</f>
        <v>Administración  e impartición de los servicios educativos existentes de la Universidad Politécnica del Bicentenario</v>
      </c>
      <c r="I129" s="17">
        <v>1410</v>
      </c>
      <c r="J129" s="15" t="str">
        <f>VLOOKUP(I129,[2]partidas!$A$1:$B$274,2)</f>
        <v>Aportaciones de seguridad social</v>
      </c>
      <c r="K129" s="18">
        <f t="shared" si="1"/>
        <v>45257.279999999999</v>
      </c>
      <c r="L129" s="18">
        <v>5657.16</v>
      </c>
      <c r="M129" s="18">
        <v>5657.16</v>
      </c>
      <c r="N129" s="57">
        <v>5657.16</v>
      </c>
      <c r="O129" s="57">
        <v>5657.16</v>
      </c>
      <c r="P129" s="57">
        <v>5657.16</v>
      </c>
      <c r="Q129" s="57">
        <v>5657.16</v>
      </c>
      <c r="R129" s="57">
        <v>5657.16</v>
      </c>
      <c r="S129" s="57">
        <v>5657.16</v>
      </c>
      <c r="T129" s="57">
        <v>0</v>
      </c>
      <c r="U129" s="57">
        <v>0</v>
      </c>
      <c r="V129" s="57">
        <v>0</v>
      </c>
      <c r="W129" s="57">
        <v>0</v>
      </c>
      <c r="X129" s="58" t="s">
        <v>399</v>
      </c>
      <c r="Y129"/>
      <c r="Z129"/>
      <c r="AA129"/>
      <c r="AB129"/>
      <c r="AC129"/>
      <c r="AD129"/>
      <c r="AE129"/>
      <c r="AF129"/>
      <c r="AG129"/>
      <c r="AH129"/>
      <c r="AI129"/>
      <c r="AJ129"/>
      <c r="AK129"/>
      <c r="AL129"/>
      <c r="AM129"/>
      <c r="AN129"/>
      <c r="AO129"/>
      <c r="AP129"/>
      <c r="AQ129"/>
      <c r="AR129"/>
      <c r="AS129"/>
      <c r="AT129"/>
      <c r="AU129"/>
      <c r="AV129"/>
      <c r="AW129"/>
      <c r="AX129"/>
    </row>
    <row r="130" spans="1:50" s="7" customFormat="1" ht="45" x14ac:dyDescent="0.25">
      <c r="A130" s="14" t="s">
        <v>110</v>
      </c>
      <c r="B130" s="15">
        <v>2522221040</v>
      </c>
      <c r="C130" s="16" t="s">
        <v>31</v>
      </c>
      <c r="D130" s="16" t="s">
        <v>32</v>
      </c>
      <c r="E130" s="31" t="s">
        <v>386</v>
      </c>
      <c r="F130" s="79">
        <v>11</v>
      </c>
      <c r="G130" s="31" t="s">
        <v>510</v>
      </c>
      <c r="H130" s="16" t="str">
        <f>VLOOKUP(D130,'[2]DATOS PRESUP'!$A$15:$C$33,3)</f>
        <v>Administración  e impartición de los servicios educativos existentes de la Universidad Politécnica del Bicentenario</v>
      </c>
      <c r="I130" s="17">
        <v>1410</v>
      </c>
      <c r="J130" s="15" t="str">
        <f>VLOOKUP(I130,[2]partidas!$A$1:$B$274,2)</f>
        <v>Aportaciones de seguridad social</v>
      </c>
      <c r="K130" s="18">
        <f t="shared" si="1"/>
        <v>22628.639999999999</v>
      </c>
      <c r="L130" s="18">
        <v>0</v>
      </c>
      <c r="M130" s="18">
        <v>0</v>
      </c>
      <c r="N130" s="57">
        <v>0</v>
      </c>
      <c r="O130" s="57">
        <v>0</v>
      </c>
      <c r="P130" s="57">
        <v>0</v>
      </c>
      <c r="Q130" s="57">
        <v>0</v>
      </c>
      <c r="R130" s="57">
        <v>0</v>
      </c>
      <c r="S130" s="57">
        <v>0</v>
      </c>
      <c r="T130" s="57">
        <v>5657.16</v>
      </c>
      <c r="U130" s="57">
        <v>5657.16</v>
      </c>
      <c r="V130" s="57">
        <v>5657.16</v>
      </c>
      <c r="W130" s="57">
        <v>5657.16</v>
      </c>
      <c r="X130" s="58" t="s">
        <v>399</v>
      </c>
      <c r="Y130"/>
      <c r="Z130"/>
      <c r="AA130"/>
      <c r="AB130"/>
      <c r="AC130"/>
      <c r="AD130"/>
      <c r="AE130"/>
      <c r="AF130"/>
      <c r="AG130"/>
      <c r="AH130"/>
      <c r="AI130"/>
      <c r="AJ130"/>
      <c r="AK130"/>
      <c r="AL130"/>
      <c r="AM130"/>
      <c r="AN130"/>
      <c r="AO130"/>
      <c r="AP130"/>
      <c r="AQ130"/>
      <c r="AR130"/>
      <c r="AS130"/>
      <c r="AT130"/>
      <c r="AU130"/>
      <c r="AV130"/>
      <c r="AW130"/>
      <c r="AX130"/>
    </row>
    <row r="131" spans="1:50" s="7" customFormat="1" ht="45" x14ac:dyDescent="0.25">
      <c r="A131" s="14" t="s">
        <v>424</v>
      </c>
      <c r="B131" s="15">
        <v>1122010000</v>
      </c>
      <c r="C131" s="16" t="s">
        <v>31</v>
      </c>
      <c r="D131" s="16" t="s">
        <v>32</v>
      </c>
      <c r="E131" s="31" t="s">
        <v>386</v>
      </c>
      <c r="F131" s="79" t="s">
        <v>409</v>
      </c>
      <c r="G131" s="31" t="s">
        <v>511</v>
      </c>
      <c r="H131" s="16" t="str">
        <f>VLOOKUP(D131,'[2]DATOS PRESUP'!$A$15:$C$33,3)</f>
        <v>Administración  e impartición de los servicios educativos existentes de la Universidad Politécnica del Bicentenario</v>
      </c>
      <c r="I131" s="17">
        <v>1410</v>
      </c>
      <c r="J131" s="15" t="str">
        <f>VLOOKUP(I131,[2]partidas!$A$1:$B$274,2)</f>
        <v>Aportaciones de seguridad social</v>
      </c>
      <c r="K131" s="18">
        <f t="shared" si="1"/>
        <v>123692.64</v>
      </c>
      <c r="L131" s="18">
        <v>15461.58</v>
      </c>
      <c r="M131" s="18">
        <v>15461.58</v>
      </c>
      <c r="N131" s="57">
        <v>15461.58</v>
      </c>
      <c r="O131" s="57">
        <v>15461.58</v>
      </c>
      <c r="P131" s="57">
        <v>15461.58</v>
      </c>
      <c r="Q131" s="57">
        <v>15461.58</v>
      </c>
      <c r="R131" s="57">
        <v>15461.58</v>
      </c>
      <c r="S131" s="57">
        <v>15461.58</v>
      </c>
      <c r="T131" s="57">
        <v>0</v>
      </c>
      <c r="U131" s="57">
        <v>0</v>
      </c>
      <c r="V131" s="57">
        <v>0</v>
      </c>
      <c r="W131" s="57">
        <v>0</v>
      </c>
      <c r="X131" s="58" t="s">
        <v>399</v>
      </c>
      <c r="Y131"/>
      <c r="Z131"/>
      <c r="AA131"/>
      <c r="AB131"/>
      <c r="AC131"/>
      <c r="AD131"/>
      <c r="AE131"/>
      <c r="AF131"/>
      <c r="AG131"/>
      <c r="AH131"/>
      <c r="AI131"/>
      <c r="AJ131"/>
      <c r="AK131"/>
      <c r="AL131"/>
      <c r="AM131"/>
      <c r="AN131"/>
      <c r="AO131"/>
      <c r="AP131"/>
      <c r="AQ131"/>
      <c r="AR131"/>
      <c r="AS131"/>
      <c r="AT131"/>
      <c r="AU131"/>
      <c r="AV131"/>
      <c r="AW131"/>
      <c r="AX131"/>
    </row>
    <row r="132" spans="1:50" s="7" customFormat="1" ht="45" x14ac:dyDescent="0.25">
      <c r="A132" s="14" t="s">
        <v>424</v>
      </c>
      <c r="B132" s="15">
        <v>2522221040</v>
      </c>
      <c r="C132" s="16" t="s">
        <v>31</v>
      </c>
      <c r="D132" s="16" t="s">
        <v>32</v>
      </c>
      <c r="E132" s="31" t="s">
        <v>386</v>
      </c>
      <c r="F132" s="79">
        <v>12</v>
      </c>
      <c r="G132" s="31" t="s">
        <v>511</v>
      </c>
      <c r="H132" s="16" t="str">
        <f>VLOOKUP(D132,'[2]DATOS PRESUP'!$A$15:$C$33,3)</f>
        <v>Administración  e impartición de los servicios educativos existentes de la Universidad Politécnica del Bicentenario</v>
      </c>
      <c r="I132" s="17">
        <v>1410</v>
      </c>
      <c r="J132" s="15" t="str">
        <f>VLOOKUP(I132,[2]partidas!$A$1:$B$274,2)</f>
        <v>Aportaciones de seguridad social</v>
      </c>
      <c r="K132" s="18">
        <f t="shared" ref="K132:K195" si="2">SUM(L132:W132)</f>
        <v>61846.32</v>
      </c>
      <c r="L132" s="18">
        <v>0</v>
      </c>
      <c r="M132" s="18">
        <v>0</v>
      </c>
      <c r="N132" s="57">
        <v>0</v>
      </c>
      <c r="O132" s="57">
        <v>0</v>
      </c>
      <c r="P132" s="57">
        <v>0</v>
      </c>
      <c r="Q132" s="57">
        <v>0</v>
      </c>
      <c r="R132" s="57">
        <v>0</v>
      </c>
      <c r="S132" s="57">
        <v>0</v>
      </c>
      <c r="T132" s="57">
        <v>15461.58</v>
      </c>
      <c r="U132" s="57">
        <v>15461.58</v>
      </c>
      <c r="V132" s="57">
        <v>15461.58</v>
      </c>
      <c r="W132" s="57">
        <v>15461.58</v>
      </c>
      <c r="X132" s="58" t="s">
        <v>399</v>
      </c>
      <c r="Y132"/>
      <c r="Z132"/>
      <c r="AA132"/>
      <c r="AB132"/>
      <c r="AC132"/>
      <c r="AD132"/>
      <c r="AE132"/>
      <c r="AF132"/>
      <c r="AG132"/>
      <c r="AH132"/>
      <c r="AI132"/>
      <c r="AJ132"/>
      <c r="AK132"/>
      <c r="AL132"/>
      <c r="AM132"/>
      <c r="AN132"/>
      <c r="AO132"/>
      <c r="AP132"/>
      <c r="AQ132"/>
      <c r="AR132"/>
      <c r="AS132"/>
      <c r="AT132"/>
      <c r="AU132"/>
      <c r="AV132"/>
      <c r="AW132"/>
      <c r="AX132"/>
    </row>
    <row r="133" spans="1:50" s="7" customFormat="1" ht="45" x14ac:dyDescent="0.25">
      <c r="A133" s="14" t="s">
        <v>187</v>
      </c>
      <c r="B133" s="15">
        <v>1122010000</v>
      </c>
      <c r="C133" s="16" t="s">
        <v>31</v>
      </c>
      <c r="D133" s="16" t="s">
        <v>32</v>
      </c>
      <c r="E133" s="31" t="s">
        <v>386</v>
      </c>
      <c r="F133" s="79">
        <v>13</v>
      </c>
      <c r="G133" s="31" t="s">
        <v>512</v>
      </c>
      <c r="H133" s="16" t="str">
        <f>VLOOKUP(D133,'[2]DATOS PRESUP'!$A$15:$C$33,3)</f>
        <v>Administración  e impartición de los servicios educativos existentes de la Universidad Politécnica del Bicentenario</v>
      </c>
      <c r="I133" s="17">
        <v>1410</v>
      </c>
      <c r="J133" s="15" t="str">
        <f>VLOOKUP(I133,[2]partidas!$A$1:$B$274,2)</f>
        <v>Aportaciones de seguridad social</v>
      </c>
      <c r="K133" s="18">
        <f t="shared" si="2"/>
        <v>138824.95999999999</v>
      </c>
      <c r="L133" s="18">
        <v>17353.12</v>
      </c>
      <c r="M133" s="18">
        <v>17353.12</v>
      </c>
      <c r="N133" s="57">
        <v>17353.12</v>
      </c>
      <c r="O133" s="57">
        <v>17353.12</v>
      </c>
      <c r="P133" s="57">
        <v>17353.12</v>
      </c>
      <c r="Q133" s="57">
        <v>17353.12</v>
      </c>
      <c r="R133" s="57">
        <v>17353.12</v>
      </c>
      <c r="S133" s="57">
        <v>17353.12</v>
      </c>
      <c r="T133" s="57">
        <v>0</v>
      </c>
      <c r="U133" s="57">
        <v>0</v>
      </c>
      <c r="V133" s="57">
        <v>0</v>
      </c>
      <c r="W133" s="57">
        <v>0</v>
      </c>
      <c r="X133" s="58" t="s">
        <v>399</v>
      </c>
      <c r="Y133"/>
      <c r="Z133"/>
      <c r="AA133"/>
      <c r="AB133"/>
      <c r="AC133"/>
      <c r="AD133"/>
      <c r="AE133"/>
      <c r="AF133"/>
      <c r="AG133"/>
      <c r="AH133"/>
      <c r="AI133"/>
      <c r="AJ133"/>
      <c r="AK133"/>
      <c r="AL133"/>
      <c r="AM133"/>
      <c r="AN133"/>
      <c r="AO133"/>
      <c r="AP133"/>
      <c r="AQ133"/>
      <c r="AR133"/>
      <c r="AS133"/>
      <c r="AT133"/>
      <c r="AU133"/>
      <c r="AV133"/>
      <c r="AW133"/>
      <c r="AX133"/>
    </row>
    <row r="134" spans="1:50" s="7" customFormat="1" ht="45" x14ac:dyDescent="0.25">
      <c r="A134" s="14" t="s">
        <v>187</v>
      </c>
      <c r="B134" s="15">
        <v>2522221040</v>
      </c>
      <c r="C134" s="16" t="s">
        <v>31</v>
      </c>
      <c r="D134" s="16" t="s">
        <v>32</v>
      </c>
      <c r="E134" s="31" t="s">
        <v>386</v>
      </c>
      <c r="F134" s="79">
        <v>13</v>
      </c>
      <c r="G134" s="31" t="s">
        <v>512</v>
      </c>
      <c r="H134" s="16" t="str">
        <f>VLOOKUP(D134,'[2]DATOS PRESUP'!$A$15:$C$33,3)</f>
        <v>Administración  e impartición de los servicios educativos existentes de la Universidad Politécnica del Bicentenario</v>
      </c>
      <c r="I134" s="17">
        <v>1410</v>
      </c>
      <c r="J134" s="15" t="str">
        <f>VLOOKUP(I134,[2]partidas!$A$1:$B$274,2)</f>
        <v>Aportaciones de seguridad social</v>
      </c>
      <c r="K134" s="18">
        <f t="shared" si="2"/>
        <v>69412.479999999996</v>
      </c>
      <c r="L134" s="18">
        <v>0</v>
      </c>
      <c r="M134" s="18">
        <v>0</v>
      </c>
      <c r="N134" s="57">
        <v>0</v>
      </c>
      <c r="O134" s="57">
        <v>0</v>
      </c>
      <c r="P134" s="57">
        <v>0</v>
      </c>
      <c r="Q134" s="57">
        <v>0</v>
      </c>
      <c r="R134" s="57">
        <v>0</v>
      </c>
      <c r="S134" s="57">
        <v>0</v>
      </c>
      <c r="T134" s="57">
        <v>17353.12</v>
      </c>
      <c r="U134" s="57">
        <v>17353.12</v>
      </c>
      <c r="V134" s="57">
        <v>17353.12</v>
      </c>
      <c r="W134" s="57">
        <v>17353.12</v>
      </c>
      <c r="X134" s="58" t="s">
        <v>399</v>
      </c>
      <c r="Y134"/>
      <c r="Z134"/>
      <c r="AA134"/>
      <c r="AB134"/>
      <c r="AC134"/>
      <c r="AD134"/>
      <c r="AE134"/>
      <c r="AF134"/>
      <c r="AG134"/>
      <c r="AH134"/>
      <c r="AI134"/>
      <c r="AJ134"/>
      <c r="AK134"/>
      <c r="AL134"/>
      <c r="AM134"/>
      <c r="AN134"/>
      <c r="AO134"/>
      <c r="AP134"/>
      <c r="AQ134"/>
      <c r="AR134"/>
      <c r="AS134"/>
      <c r="AT134"/>
      <c r="AU134"/>
      <c r="AV134"/>
      <c r="AW134"/>
      <c r="AX134"/>
    </row>
    <row r="135" spans="1:50" s="7" customFormat="1" ht="45" x14ac:dyDescent="0.25">
      <c r="A135" s="14" t="s">
        <v>398</v>
      </c>
      <c r="B135" s="15">
        <v>1122010000</v>
      </c>
      <c r="C135" s="16" t="s">
        <v>31</v>
      </c>
      <c r="D135" s="16" t="s">
        <v>34</v>
      </c>
      <c r="E135" s="31" t="s">
        <v>386</v>
      </c>
      <c r="F135" s="79" t="s">
        <v>395</v>
      </c>
      <c r="G135" s="31" t="s">
        <v>517</v>
      </c>
      <c r="H135" s="16" t="str">
        <f>VLOOKUP(D135,'[2]DATOS PRESUP'!$A$15:$C$33,3)</f>
        <v>Aplicación de planes de trabajo de atención a la deserción y reprobación en los alumnos de la Universidad Politécnica del Bicentenario</v>
      </c>
      <c r="I135" s="17">
        <v>1410</v>
      </c>
      <c r="J135" s="15" t="str">
        <f>VLOOKUP(I135,[2]partidas!$A$1:$B$274,2)</f>
        <v>Aportaciones de seguridad social</v>
      </c>
      <c r="K135" s="18">
        <f t="shared" si="2"/>
        <v>25822.399999999998</v>
      </c>
      <c r="L135" s="18">
        <v>3227.8</v>
      </c>
      <c r="M135" s="18">
        <v>3227.8</v>
      </c>
      <c r="N135" s="57">
        <v>3227.8</v>
      </c>
      <c r="O135" s="57">
        <v>3227.8</v>
      </c>
      <c r="P135" s="57">
        <v>3227.8</v>
      </c>
      <c r="Q135" s="57">
        <v>3227.8</v>
      </c>
      <c r="R135" s="57">
        <v>3227.8</v>
      </c>
      <c r="S135" s="57">
        <v>3227.8</v>
      </c>
      <c r="T135" s="57">
        <v>0</v>
      </c>
      <c r="U135" s="57">
        <v>0</v>
      </c>
      <c r="V135" s="57">
        <v>0</v>
      </c>
      <c r="W135" s="57">
        <v>0</v>
      </c>
      <c r="X135" s="58" t="s">
        <v>399</v>
      </c>
      <c r="Y135"/>
      <c r="Z135"/>
      <c r="AA135"/>
      <c r="AB135"/>
      <c r="AC135"/>
      <c r="AD135"/>
      <c r="AE135"/>
      <c r="AF135"/>
      <c r="AG135"/>
      <c r="AH135"/>
      <c r="AI135"/>
      <c r="AJ135"/>
      <c r="AK135"/>
      <c r="AL135"/>
      <c r="AM135"/>
      <c r="AN135"/>
      <c r="AO135"/>
      <c r="AP135"/>
      <c r="AQ135"/>
      <c r="AR135"/>
      <c r="AS135"/>
      <c r="AT135"/>
      <c r="AU135"/>
      <c r="AV135"/>
      <c r="AW135"/>
      <c r="AX135"/>
    </row>
    <row r="136" spans="1:50" s="7" customFormat="1" ht="45" x14ac:dyDescent="0.25">
      <c r="A136" s="14" t="s">
        <v>398</v>
      </c>
      <c r="B136" s="15">
        <v>2522221040</v>
      </c>
      <c r="C136" s="16" t="s">
        <v>31</v>
      </c>
      <c r="D136" s="16" t="s">
        <v>34</v>
      </c>
      <c r="E136" s="31" t="s">
        <v>386</v>
      </c>
      <c r="F136" s="79" t="s">
        <v>395</v>
      </c>
      <c r="G136" s="31" t="s">
        <v>517</v>
      </c>
      <c r="H136" s="16" t="str">
        <f>VLOOKUP(D136,'[2]DATOS PRESUP'!$A$15:$C$33,3)</f>
        <v>Aplicación de planes de trabajo de atención a la deserción y reprobación en los alumnos de la Universidad Politécnica del Bicentenario</v>
      </c>
      <c r="I136" s="17">
        <v>1410</v>
      </c>
      <c r="J136" s="15" t="str">
        <f>VLOOKUP(I136,[2]partidas!$A$1:$B$274,2)</f>
        <v>Aportaciones de seguridad social</v>
      </c>
      <c r="K136" s="18">
        <f t="shared" si="2"/>
        <v>12911.2</v>
      </c>
      <c r="L136" s="18">
        <v>0</v>
      </c>
      <c r="M136" s="18">
        <v>0</v>
      </c>
      <c r="N136" s="57">
        <v>0</v>
      </c>
      <c r="O136" s="57">
        <v>0</v>
      </c>
      <c r="P136" s="57">
        <v>0</v>
      </c>
      <c r="Q136" s="57">
        <v>0</v>
      </c>
      <c r="R136" s="57">
        <v>0</v>
      </c>
      <c r="S136" s="57">
        <v>0</v>
      </c>
      <c r="T136" s="57">
        <v>3227.8</v>
      </c>
      <c r="U136" s="57">
        <v>3227.8</v>
      </c>
      <c r="V136" s="57">
        <v>3227.8</v>
      </c>
      <c r="W136" s="57">
        <v>3227.8</v>
      </c>
      <c r="X136" s="58" t="s">
        <v>399</v>
      </c>
      <c r="Y136"/>
      <c r="Z136"/>
      <c r="AA136"/>
      <c r="AB136"/>
      <c r="AC136"/>
      <c r="AD136"/>
      <c r="AE136"/>
      <c r="AF136"/>
      <c r="AG136"/>
      <c r="AH136"/>
      <c r="AI136"/>
      <c r="AJ136"/>
      <c r="AK136"/>
      <c r="AL136"/>
      <c r="AM136"/>
      <c r="AN136"/>
      <c r="AO136"/>
      <c r="AP136"/>
      <c r="AQ136"/>
      <c r="AR136"/>
      <c r="AS136"/>
      <c r="AT136"/>
      <c r="AU136"/>
      <c r="AV136"/>
      <c r="AW136"/>
      <c r="AX136"/>
    </row>
    <row r="137" spans="1:50" s="7" customFormat="1" ht="30" x14ac:dyDescent="0.25">
      <c r="A137" s="14" t="s">
        <v>81</v>
      </c>
      <c r="B137" s="15">
        <v>1122010000</v>
      </c>
      <c r="C137" s="16" t="s">
        <v>31</v>
      </c>
      <c r="D137" s="16" t="s">
        <v>36</v>
      </c>
      <c r="E137" s="31" t="s">
        <v>386</v>
      </c>
      <c r="F137" s="79" t="s">
        <v>394</v>
      </c>
      <c r="G137" s="31" t="s">
        <v>518</v>
      </c>
      <c r="H137" s="16" t="str">
        <f>VLOOKUP(D137,'[2]DATOS PRESUP'!$A$15:$C$33,3)</f>
        <v>Apoyos para la profesionalización del personal de la Universidad Politécnica del Bicentenario</v>
      </c>
      <c r="I137" s="17">
        <v>1410</v>
      </c>
      <c r="J137" s="15" t="str">
        <f>VLOOKUP(I137,[2]partidas!$A$1:$B$274,2)</f>
        <v>Aportaciones de seguridad social</v>
      </c>
      <c r="K137" s="18">
        <f t="shared" si="2"/>
        <v>25822.399999999998</v>
      </c>
      <c r="L137" s="18">
        <v>3227.8</v>
      </c>
      <c r="M137" s="18">
        <v>3227.8</v>
      </c>
      <c r="N137" s="57">
        <v>3227.8</v>
      </c>
      <c r="O137" s="57">
        <v>3227.8</v>
      </c>
      <c r="P137" s="57">
        <v>3227.8</v>
      </c>
      <c r="Q137" s="57">
        <v>3227.8</v>
      </c>
      <c r="R137" s="57">
        <v>3227.8</v>
      </c>
      <c r="S137" s="57">
        <v>3227.8</v>
      </c>
      <c r="T137" s="57">
        <v>0</v>
      </c>
      <c r="U137" s="57">
        <v>0</v>
      </c>
      <c r="V137" s="57">
        <v>0</v>
      </c>
      <c r="W137" s="57">
        <v>0</v>
      </c>
      <c r="X137" s="58" t="s">
        <v>399</v>
      </c>
      <c r="Y137"/>
      <c r="Z137"/>
      <c r="AA137"/>
      <c r="AB137"/>
      <c r="AC137"/>
      <c r="AD137"/>
      <c r="AE137"/>
      <c r="AF137"/>
      <c r="AG137"/>
      <c r="AH137"/>
      <c r="AI137"/>
      <c r="AJ137"/>
      <c r="AK137"/>
      <c r="AL137"/>
      <c r="AM137"/>
      <c r="AN137"/>
      <c r="AO137"/>
      <c r="AP137"/>
      <c r="AQ137"/>
      <c r="AR137"/>
      <c r="AS137"/>
      <c r="AT137"/>
      <c r="AU137"/>
      <c r="AV137"/>
      <c r="AW137"/>
      <c r="AX137"/>
    </row>
    <row r="138" spans="1:50" s="7" customFormat="1" ht="30" x14ac:dyDescent="0.25">
      <c r="A138" s="14" t="s">
        <v>81</v>
      </c>
      <c r="B138" s="15">
        <v>2522221040</v>
      </c>
      <c r="C138" s="16" t="s">
        <v>31</v>
      </c>
      <c r="D138" s="16" t="s">
        <v>36</v>
      </c>
      <c r="E138" s="31" t="s">
        <v>386</v>
      </c>
      <c r="F138" s="79" t="s">
        <v>394</v>
      </c>
      <c r="G138" s="31" t="s">
        <v>518</v>
      </c>
      <c r="H138" s="16" t="str">
        <f>VLOOKUP(D138,'[2]DATOS PRESUP'!$A$15:$C$33,3)</f>
        <v>Apoyos para la profesionalización del personal de la Universidad Politécnica del Bicentenario</v>
      </c>
      <c r="I138" s="17">
        <v>1410</v>
      </c>
      <c r="J138" s="15" t="str">
        <f>VLOOKUP(I138,[2]partidas!$A$1:$B$274,2)</f>
        <v>Aportaciones de seguridad social</v>
      </c>
      <c r="K138" s="18">
        <f t="shared" si="2"/>
        <v>12911.2</v>
      </c>
      <c r="L138" s="18">
        <v>0</v>
      </c>
      <c r="M138" s="18">
        <v>0</v>
      </c>
      <c r="N138" s="57">
        <v>0</v>
      </c>
      <c r="O138" s="57">
        <v>0</v>
      </c>
      <c r="P138" s="57">
        <v>0</v>
      </c>
      <c r="Q138" s="57">
        <v>0</v>
      </c>
      <c r="R138" s="57">
        <v>0</v>
      </c>
      <c r="S138" s="57">
        <v>0</v>
      </c>
      <c r="T138" s="57">
        <v>3227.8</v>
      </c>
      <c r="U138" s="57">
        <v>3227.8</v>
      </c>
      <c r="V138" s="57">
        <v>3227.8</v>
      </c>
      <c r="W138" s="57">
        <v>3227.8</v>
      </c>
      <c r="X138" s="58" t="s">
        <v>399</v>
      </c>
      <c r="Y138"/>
      <c r="Z138"/>
      <c r="AA138"/>
      <c r="AB138"/>
      <c r="AC138"/>
      <c r="AD138"/>
      <c r="AE138"/>
      <c r="AF138"/>
      <c r="AG138"/>
      <c r="AH138"/>
      <c r="AI138"/>
      <c r="AJ138"/>
      <c r="AK138"/>
      <c r="AL138"/>
      <c r="AM138"/>
      <c r="AN138"/>
      <c r="AO138"/>
      <c r="AP138"/>
      <c r="AQ138"/>
      <c r="AR138"/>
      <c r="AS138"/>
      <c r="AT138"/>
      <c r="AU138"/>
      <c r="AV138"/>
      <c r="AW138"/>
      <c r="AX138"/>
    </row>
    <row r="139" spans="1:50" s="7" customFormat="1" ht="45" x14ac:dyDescent="0.25">
      <c r="A139" s="14" t="s">
        <v>350</v>
      </c>
      <c r="B139" s="15">
        <v>1122010000</v>
      </c>
      <c r="C139" s="16" t="s">
        <v>31</v>
      </c>
      <c r="D139" s="16" t="s">
        <v>38</v>
      </c>
      <c r="E139" s="31" t="s">
        <v>387</v>
      </c>
      <c r="F139" s="79" t="s">
        <v>404</v>
      </c>
      <c r="G139" s="31" t="s">
        <v>515</v>
      </c>
      <c r="H139" s="16" t="str">
        <f>VLOOKUP(D139,'[2]DATOS PRESUP'!$A$15:$C$33,3)</f>
        <v>Capacitación y certificación de competencias profesionales de los alumnos de la Universidad Politécnica del Bicentenario</v>
      </c>
      <c r="I139" s="17">
        <v>1410</v>
      </c>
      <c r="J139" s="15" t="str">
        <f>VLOOKUP(I139,[2]partidas!$A$1:$B$274,2)</f>
        <v>Aportaciones de seguridad social</v>
      </c>
      <c r="K139" s="18">
        <f t="shared" si="2"/>
        <v>15555.420000000002</v>
      </c>
      <c r="L139" s="18">
        <v>2076.44</v>
      </c>
      <c r="M139" s="18">
        <v>2076.44</v>
      </c>
      <c r="N139" s="57">
        <v>2076.44</v>
      </c>
      <c r="O139" s="57">
        <v>2076.44</v>
      </c>
      <c r="P139" s="57">
        <v>2076.44</v>
      </c>
      <c r="Q139" s="57">
        <v>2076.44</v>
      </c>
      <c r="R139" s="57">
        <v>2076.44</v>
      </c>
      <c r="S139" s="57">
        <f>2076.44-1056.1</f>
        <v>1020.3400000000001</v>
      </c>
      <c r="T139" s="57">
        <v>0</v>
      </c>
      <c r="U139" s="57">
        <v>0</v>
      </c>
      <c r="V139" s="57">
        <v>0</v>
      </c>
      <c r="W139" s="57">
        <v>0</v>
      </c>
      <c r="X139" s="58" t="s">
        <v>399</v>
      </c>
      <c r="Y139"/>
      <c r="Z139"/>
      <c r="AA139"/>
      <c r="AB139"/>
      <c r="AC139"/>
      <c r="AD139"/>
      <c r="AE139"/>
      <c r="AF139"/>
      <c r="AG139"/>
      <c r="AH139"/>
      <c r="AI139"/>
      <c r="AJ139"/>
      <c r="AK139"/>
      <c r="AL139"/>
      <c r="AM139"/>
      <c r="AN139"/>
      <c r="AO139"/>
      <c r="AP139"/>
      <c r="AQ139"/>
      <c r="AR139"/>
      <c r="AS139"/>
      <c r="AT139"/>
      <c r="AU139"/>
      <c r="AV139"/>
      <c r="AW139"/>
      <c r="AX139"/>
    </row>
    <row r="140" spans="1:50" s="7" customFormat="1" ht="45" x14ac:dyDescent="0.25">
      <c r="A140" s="14" t="s">
        <v>350</v>
      </c>
      <c r="B140" s="15">
        <v>2522221040</v>
      </c>
      <c r="C140" s="16" t="s">
        <v>31</v>
      </c>
      <c r="D140" s="16" t="s">
        <v>38</v>
      </c>
      <c r="E140" s="31" t="s">
        <v>387</v>
      </c>
      <c r="F140" s="79" t="s">
        <v>404</v>
      </c>
      <c r="G140" s="31" t="s">
        <v>515</v>
      </c>
      <c r="H140" s="16" t="str">
        <f>VLOOKUP(D140,'[2]DATOS PRESUP'!$A$15:$C$33,3)</f>
        <v>Capacitación y certificación de competencias profesionales de los alumnos de la Universidad Politécnica del Bicentenario</v>
      </c>
      <c r="I140" s="17">
        <v>1410</v>
      </c>
      <c r="J140" s="15" t="str">
        <f>VLOOKUP(I140,[2]partidas!$A$1:$B$274,2)</f>
        <v>Aportaciones de seguridad social</v>
      </c>
      <c r="K140" s="18">
        <f t="shared" si="2"/>
        <v>9361.86</v>
      </c>
      <c r="L140" s="18">
        <v>0</v>
      </c>
      <c r="M140" s="18">
        <v>0</v>
      </c>
      <c r="N140" s="57">
        <v>0</v>
      </c>
      <c r="O140" s="57">
        <v>0</v>
      </c>
      <c r="P140" s="57">
        <v>0</v>
      </c>
      <c r="Q140" s="57">
        <v>0</v>
      </c>
      <c r="S140" s="57">
        <v>1056.0999999999999</v>
      </c>
      <c r="T140" s="57">
        <v>2076.44</v>
      </c>
      <c r="U140" s="57">
        <v>2076.44</v>
      </c>
      <c r="V140" s="57">
        <v>2076.44</v>
      </c>
      <c r="W140" s="57">
        <v>2076.44</v>
      </c>
      <c r="X140" s="58" t="s">
        <v>399</v>
      </c>
      <c r="Y140"/>
      <c r="Z140"/>
      <c r="AA140"/>
      <c r="AB140"/>
      <c r="AC140"/>
      <c r="AD140"/>
      <c r="AE140"/>
      <c r="AF140"/>
      <c r="AG140"/>
      <c r="AH140"/>
      <c r="AI140"/>
      <c r="AJ140"/>
      <c r="AK140"/>
      <c r="AL140"/>
      <c r="AM140"/>
      <c r="AN140"/>
      <c r="AO140"/>
      <c r="AP140"/>
      <c r="AQ140"/>
      <c r="AR140"/>
      <c r="AS140"/>
      <c r="AT140"/>
      <c r="AU140"/>
      <c r="AV140"/>
      <c r="AW140"/>
      <c r="AX140"/>
    </row>
    <row r="141" spans="1:50" s="7" customFormat="1" ht="30" x14ac:dyDescent="0.25">
      <c r="A141" s="14" t="s">
        <v>425</v>
      </c>
      <c r="B141" s="15">
        <v>1122010000</v>
      </c>
      <c r="C141" s="16" t="s">
        <v>31</v>
      </c>
      <c r="D141" s="16" t="s">
        <v>40</v>
      </c>
      <c r="E141" s="31" t="s">
        <v>386</v>
      </c>
      <c r="F141" s="79" t="s">
        <v>412</v>
      </c>
      <c r="G141" s="31" t="s">
        <v>506</v>
      </c>
      <c r="H141" s="16" t="str">
        <f>VLOOKUP(D141,'[2]DATOS PRESUP'!$A$15:$C$33,3)</f>
        <v>Formación integral de las alumnos de la Universidad Politécnica del  Bicentenario</v>
      </c>
      <c r="I141" s="17">
        <v>1410</v>
      </c>
      <c r="J141" s="15" t="str">
        <f>VLOOKUP(I141,[2]partidas!$A$1:$B$274,2)</f>
        <v>Aportaciones de seguridad social</v>
      </c>
      <c r="K141" s="18">
        <f t="shared" si="2"/>
        <v>25065.040000000001</v>
      </c>
      <c r="L141" s="18">
        <v>3580.72</v>
      </c>
      <c r="M141" s="18">
        <v>3580.72</v>
      </c>
      <c r="N141" s="57">
        <v>3580.72</v>
      </c>
      <c r="O141" s="57">
        <v>3580.72</v>
      </c>
      <c r="P141" s="57">
        <v>3580.72</v>
      </c>
      <c r="Q141" s="57">
        <v>3580.72</v>
      </c>
      <c r="R141" s="57">
        <v>3580.72</v>
      </c>
      <c r="S141" s="57">
        <v>0</v>
      </c>
      <c r="T141" s="57">
        <v>0</v>
      </c>
      <c r="U141" s="57">
        <v>0</v>
      </c>
      <c r="V141" s="57">
        <v>0</v>
      </c>
      <c r="W141" s="57">
        <v>0</v>
      </c>
      <c r="X141" s="58" t="s">
        <v>399</v>
      </c>
      <c r="Y141"/>
      <c r="Z141"/>
      <c r="AA141"/>
      <c r="AB141"/>
      <c r="AC141"/>
      <c r="AD141"/>
      <c r="AE141"/>
      <c r="AF141"/>
      <c r="AG141"/>
      <c r="AH141"/>
      <c r="AI141"/>
      <c r="AJ141"/>
      <c r="AK141"/>
      <c r="AL141"/>
      <c r="AM141"/>
      <c r="AN141"/>
      <c r="AO141"/>
      <c r="AP141"/>
      <c r="AQ141"/>
      <c r="AR141"/>
      <c r="AS141"/>
      <c r="AT141"/>
      <c r="AU141"/>
      <c r="AV141"/>
      <c r="AW141"/>
      <c r="AX141"/>
    </row>
    <row r="142" spans="1:50" s="7" customFormat="1" ht="30" x14ac:dyDescent="0.25">
      <c r="A142" s="14" t="s">
        <v>425</v>
      </c>
      <c r="B142" s="15">
        <v>2522221040</v>
      </c>
      <c r="C142" s="16" t="s">
        <v>31</v>
      </c>
      <c r="D142" s="16" t="s">
        <v>40</v>
      </c>
      <c r="E142" s="31" t="s">
        <v>386</v>
      </c>
      <c r="F142" s="79" t="s">
        <v>412</v>
      </c>
      <c r="G142" s="31" t="s">
        <v>506</v>
      </c>
      <c r="H142" s="16" t="str">
        <f>VLOOKUP(D142,'[2]DATOS PRESUP'!$A$15:$C$33,3)</f>
        <v>Formación integral de las alumnos de la Universidad Politécnica del  Bicentenario</v>
      </c>
      <c r="I142" s="17">
        <v>1410</v>
      </c>
      <c r="J142" s="15" t="str">
        <f>VLOOKUP(I142,[2]partidas!$A$1:$B$274,2)</f>
        <v>Aportaciones de seguridad social</v>
      </c>
      <c r="K142" s="18">
        <f t="shared" si="2"/>
        <v>17903.599999999999</v>
      </c>
      <c r="L142" s="18">
        <v>0</v>
      </c>
      <c r="M142" s="18">
        <v>0</v>
      </c>
      <c r="N142" s="57">
        <v>0</v>
      </c>
      <c r="O142" s="57">
        <v>0</v>
      </c>
      <c r="P142" s="57">
        <v>0</v>
      </c>
      <c r="Q142" s="57">
        <v>0</v>
      </c>
      <c r="R142" s="57">
        <v>0</v>
      </c>
      <c r="S142" s="57">
        <v>3580.72</v>
      </c>
      <c r="T142" s="57">
        <v>3580.72</v>
      </c>
      <c r="U142" s="57">
        <v>3580.72</v>
      </c>
      <c r="V142" s="57">
        <v>3580.72</v>
      </c>
      <c r="W142" s="57">
        <v>3580.72</v>
      </c>
      <c r="X142" s="58" t="s">
        <v>399</v>
      </c>
      <c r="Y142"/>
      <c r="Z142"/>
      <c r="AA142"/>
      <c r="AB142"/>
      <c r="AC142"/>
      <c r="AD142"/>
      <c r="AE142"/>
      <c r="AF142"/>
      <c r="AG142"/>
      <c r="AH142"/>
      <c r="AI142"/>
      <c r="AJ142"/>
      <c r="AK142"/>
      <c r="AL142"/>
      <c r="AM142"/>
      <c r="AN142"/>
      <c r="AO142"/>
      <c r="AP142"/>
      <c r="AQ142"/>
      <c r="AR142"/>
      <c r="AS142"/>
      <c r="AT142"/>
      <c r="AU142"/>
      <c r="AV142"/>
      <c r="AW142"/>
      <c r="AX142"/>
    </row>
    <row r="143" spans="1:50" s="7" customFormat="1" ht="30" x14ac:dyDescent="0.25">
      <c r="A143" s="14" t="s">
        <v>398</v>
      </c>
      <c r="B143" s="15">
        <v>1122010000</v>
      </c>
      <c r="C143" s="16" t="s">
        <v>31</v>
      </c>
      <c r="D143" s="16" t="s">
        <v>40</v>
      </c>
      <c r="E143" s="31" t="s">
        <v>386</v>
      </c>
      <c r="F143" s="79" t="s">
        <v>411</v>
      </c>
      <c r="G143" s="31" t="s">
        <v>507</v>
      </c>
      <c r="H143" s="16" t="str">
        <f>VLOOKUP(D143,'[2]DATOS PRESUP'!$A$15:$C$33,3)</f>
        <v>Formación integral de las alumnos de la Universidad Politécnica del  Bicentenario</v>
      </c>
      <c r="I143" s="17">
        <v>1410</v>
      </c>
      <c r="J143" s="15" t="str">
        <f>VLOOKUP(I143,[2]partidas!$A$1:$B$274,2)</f>
        <v>Aportaciones de seguridad social</v>
      </c>
      <c r="K143" s="18">
        <f t="shared" si="2"/>
        <v>29070.160000000003</v>
      </c>
      <c r="L143" s="18">
        <v>4152.88</v>
      </c>
      <c r="M143" s="18">
        <v>4152.88</v>
      </c>
      <c r="N143" s="57">
        <v>4152.88</v>
      </c>
      <c r="O143" s="57">
        <v>4152.88</v>
      </c>
      <c r="P143" s="57">
        <v>4152.88</v>
      </c>
      <c r="Q143" s="57">
        <v>4152.88</v>
      </c>
      <c r="R143" s="57">
        <v>4152.88</v>
      </c>
      <c r="T143" s="57">
        <v>0</v>
      </c>
      <c r="U143" s="57">
        <v>0</v>
      </c>
      <c r="V143" s="57">
        <v>0</v>
      </c>
      <c r="W143" s="57">
        <v>0</v>
      </c>
      <c r="X143" s="58" t="s">
        <v>399</v>
      </c>
      <c r="Y143"/>
      <c r="Z143"/>
      <c r="AA143"/>
      <c r="AB143"/>
      <c r="AC143"/>
      <c r="AD143"/>
      <c r="AE143"/>
      <c r="AF143"/>
      <c r="AG143"/>
      <c r="AH143"/>
      <c r="AI143"/>
      <c r="AJ143"/>
      <c r="AK143"/>
      <c r="AL143"/>
      <c r="AM143"/>
      <c r="AN143"/>
      <c r="AO143"/>
      <c r="AP143"/>
      <c r="AQ143"/>
      <c r="AR143"/>
      <c r="AS143"/>
      <c r="AT143"/>
      <c r="AU143"/>
      <c r="AV143"/>
      <c r="AW143"/>
      <c r="AX143"/>
    </row>
    <row r="144" spans="1:50" s="7" customFormat="1" ht="30" x14ac:dyDescent="0.25">
      <c r="A144" s="14" t="s">
        <v>398</v>
      </c>
      <c r="B144" s="15">
        <v>2522221040</v>
      </c>
      <c r="C144" s="16" t="s">
        <v>31</v>
      </c>
      <c r="D144" s="16" t="s">
        <v>40</v>
      </c>
      <c r="E144" s="31" t="s">
        <v>386</v>
      </c>
      <c r="F144" s="79" t="s">
        <v>411</v>
      </c>
      <c r="G144" s="31" t="s">
        <v>507</v>
      </c>
      <c r="H144" s="16" t="str">
        <f>VLOOKUP(D144,'[2]DATOS PRESUP'!$A$15:$C$33,3)</f>
        <v>Formación integral de las alumnos de la Universidad Politécnica del  Bicentenario</v>
      </c>
      <c r="I144" s="17">
        <v>1410</v>
      </c>
      <c r="J144" s="15" t="str">
        <f>VLOOKUP(I144,[2]partidas!$A$1:$B$274,2)</f>
        <v>Aportaciones de seguridad social</v>
      </c>
      <c r="K144" s="18">
        <f t="shared" si="2"/>
        <v>20764.400000000001</v>
      </c>
      <c r="L144" s="18">
        <v>0</v>
      </c>
      <c r="M144" s="18">
        <v>0</v>
      </c>
      <c r="N144" s="57">
        <v>0</v>
      </c>
      <c r="O144" s="57">
        <v>0</v>
      </c>
      <c r="P144" s="57">
        <v>0</v>
      </c>
      <c r="Q144" s="57">
        <v>0</v>
      </c>
      <c r="R144" s="57">
        <v>0</v>
      </c>
      <c r="S144" s="57">
        <v>4152.88</v>
      </c>
      <c r="T144" s="57">
        <v>4152.88</v>
      </c>
      <c r="U144" s="57">
        <v>4152.88</v>
      </c>
      <c r="V144" s="57">
        <v>4152.88</v>
      </c>
      <c r="W144" s="57">
        <v>4152.88</v>
      </c>
      <c r="X144" s="58" t="s">
        <v>399</v>
      </c>
      <c r="Y144"/>
      <c r="Z144"/>
      <c r="AA144"/>
      <c r="AB144"/>
      <c r="AC144"/>
      <c r="AD144"/>
      <c r="AE144"/>
      <c r="AF144"/>
      <c r="AG144"/>
      <c r="AH144"/>
      <c r="AI144"/>
      <c r="AJ144"/>
      <c r="AK144"/>
      <c r="AL144"/>
      <c r="AM144"/>
      <c r="AN144"/>
      <c r="AO144"/>
      <c r="AP144"/>
      <c r="AQ144"/>
      <c r="AR144"/>
      <c r="AS144"/>
      <c r="AT144"/>
      <c r="AU144"/>
      <c r="AV144"/>
      <c r="AW144"/>
      <c r="AX144"/>
    </row>
    <row r="145" spans="1:50" s="7" customFormat="1" ht="30" x14ac:dyDescent="0.25">
      <c r="A145" s="14" t="s">
        <v>126</v>
      </c>
      <c r="B145" s="15">
        <v>1122010000</v>
      </c>
      <c r="C145" s="16" t="s">
        <v>23</v>
      </c>
      <c r="D145" s="16" t="s">
        <v>43</v>
      </c>
      <c r="E145" s="31" t="s">
        <v>388</v>
      </c>
      <c r="F145" s="79" t="s">
        <v>403</v>
      </c>
      <c r="G145" s="31" t="s">
        <v>508</v>
      </c>
      <c r="H145" s="16" t="str">
        <f>VLOOKUP(D145,'[2]DATOS PRESUP'!$A$15:$C$33,3)</f>
        <v>Mantenimiento de la infraestructura de la Universidad Politécnica del Bicentenario</v>
      </c>
      <c r="I145" s="17">
        <v>1410</v>
      </c>
      <c r="J145" s="15" t="str">
        <f>VLOOKUP(I145,[2]partidas!$A$1:$B$274,2)</f>
        <v>Aportaciones de seguridad social</v>
      </c>
      <c r="K145" s="18">
        <f t="shared" si="2"/>
        <v>31503.359999999997</v>
      </c>
      <c r="L145" s="18">
        <v>4500.4799999999996</v>
      </c>
      <c r="M145" s="18">
        <v>4500.4799999999996</v>
      </c>
      <c r="N145" s="57">
        <v>4500.4799999999996</v>
      </c>
      <c r="O145" s="57">
        <v>4500.4799999999996</v>
      </c>
      <c r="P145" s="57">
        <v>4500.4799999999996</v>
      </c>
      <c r="Q145" s="57">
        <v>4500.4799999999996</v>
      </c>
      <c r="R145" s="57">
        <v>4500.4799999999996</v>
      </c>
      <c r="T145" s="57">
        <v>0</v>
      </c>
      <c r="U145" s="57">
        <v>0</v>
      </c>
      <c r="V145" s="57">
        <v>0</v>
      </c>
      <c r="W145" s="57">
        <v>0</v>
      </c>
      <c r="X145" s="58" t="s">
        <v>399</v>
      </c>
      <c r="Y145"/>
      <c r="Z145"/>
      <c r="AA145"/>
      <c r="AB145"/>
      <c r="AC145"/>
      <c r="AD145"/>
      <c r="AE145"/>
      <c r="AF145"/>
      <c r="AG145"/>
      <c r="AH145"/>
      <c r="AI145"/>
      <c r="AJ145"/>
      <c r="AK145"/>
      <c r="AL145"/>
      <c r="AM145"/>
      <c r="AN145"/>
      <c r="AO145"/>
      <c r="AP145"/>
      <c r="AQ145"/>
      <c r="AR145"/>
      <c r="AS145"/>
      <c r="AT145"/>
      <c r="AU145"/>
      <c r="AV145"/>
      <c r="AW145"/>
      <c r="AX145"/>
    </row>
    <row r="146" spans="1:50" s="7" customFormat="1" ht="30" x14ac:dyDescent="0.25">
      <c r="A146" s="14" t="s">
        <v>126</v>
      </c>
      <c r="B146" s="15">
        <v>2522221040</v>
      </c>
      <c r="C146" s="16" t="s">
        <v>23</v>
      </c>
      <c r="D146" s="16" t="s">
        <v>43</v>
      </c>
      <c r="E146" s="31" t="s">
        <v>388</v>
      </c>
      <c r="F146" s="79" t="s">
        <v>403</v>
      </c>
      <c r="G146" s="31" t="s">
        <v>508</v>
      </c>
      <c r="H146" s="16" t="str">
        <f>VLOOKUP(D146,'[2]DATOS PRESUP'!$A$15:$C$33,3)</f>
        <v>Mantenimiento de la infraestructura de la Universidad Politécnica del Bicentenario</v>
      </c>
      <c r="I146" s="17">
        <v>1410</v>
      </c>
      <c r="J146" s="15" t="str">
        <f>VLOOKUP(I146,[2]partidas!$A$1:$B$274,2)</f>
        <v>Aportaciones de seguridad social</v>
      </c>
      <c r="K146" s="18">
        <f t="shared" si="2"/>
        <v>22502.399999999998</v>
      </c>
      <c r="L146" s="18">
        <v>0</v>
      </c>
      <c r="M146" s="18">
        <v>0</v>
      </c>
      <c r="N146" s="57">
        <v>0</v>
      </c>
      <c r="O146" s="57">
        <v>0</v>
      </c>
      <c r="P146" s="57">
        <v>0</v>
      </c>
      <c r="Q146" s="57">
        <v>0</v>
      </c>
      <c r="R146" s="57">
        <v>0</v>
      </c>
      <c r="S146" s="57">
        <v>4500.4799999999996</v>
      </c>
      <c r="T146" s="57">
        <v>4500.4799999999996</v>
      </c>
      <c r="U146" s="57">
        <v>4500.4799999999996</v>
      </c>
      <c r="V146" s="57">
        <v>4500.4799999999996</v>
      </c>
      <c r="W146" s="57">
        <v>4500.4799999999996</v>
      </c>
      <c r="X146" s="58" t="s">
        <v>399</v>
      </c>
      <c r="Y146"/>
      <c r="Z146"/>
      <c r="AA146"/>
      <c r="AB146"/>
      <c r="AC146"/>
      <c r="AD146"/>
      <c r="AE146"/>
      <c r="AF146"/>
      <c r="AG146"/>
      <c r="AH146"/>
      <c r="AI146"/>
      <c r="AJ146"/>
      <c r="AK146"/>
      <c r="AL146"/>
      <c r="AM146"/>
      <c r="AN146"/>
      <c r="AO146"/>
      <c r="AP146"/>
      <c r="AQ146"/>
      <c r="AR146"/>
      <c r="AS146"/>
      <c r="AT146"/>
      <c r="AU146"/>
      <c r="AV146"/>
      <c r="AW146"/>
      <c r="AX146"/>
    </row>
    <row r="147" spans="1:50" s="7" customFormat="1" ht="45" x14ac:dyDescent="0.25">
      <c r="A147" s="14" t="s">
        <v>350</v>
      </c>
      <c r="B147" s="15">
        <v>1122010000</v>
      </c>
      <c r="C147" s="16" t="s">
        <v>26</v>
      </c>
      <c r="D147" s="16" t="s">
        <v>47</v>
      </c>
      <c r="E147" s="31" t="s">
        <v>387</v>
      </c>
      <c r="F147" s="79" t="s">
        <v>404</v>
      </c>
      <c r="G147" s="31" t="s">
        <v>509</v>
      </c>
      <c r="H147" s="16" t="str">
        <f>VLOOKUP(D147,'[2]DATOS PRESUP'!$A$15:$C$33,3)</f>
        <v>Operación de servicios de vinculación de la Universidad Politécnica del Bicentenario con el entorno</v>
      </c>
      <c r="I147" s="17">
        <v>1410</v>
      </c>
      <c r="J147" s="15" t="str">
        <f>VLOOKUP(I147,[2]partidas!$A$1:$B$274,2)</f>
        <v>Aportaciones de seguridad social</v>
      </c>
      <c r="K147" s="18">
        <f t="shared" si="2"/>
        <v>42080.5</v>
      </c>
      <c r="L147" s="18">
        <v>6011.5</v>
      </c>
      <c r="M147" s="18">
        <v>6011.5</v>
      </c>
      <c r="N147" s="57">
        <v>6011.5</v>
      </c>
      <c r="O147" s="57">
        <v>6011.5</v>
      </c>
      <c r="P147" s="57">
        <v>6011.5</v>
      </c>
      <c r="Q147" s="57">
        <v>6011.5</v>
      </c>
      <c r="R147" s="57">
        <v>6011.5</v>
      </c>
      <c r="T147" s="57">
        <v>0</v>
      </c>
      <c r="U147" s="57">
        <v>0</v>
      </c>
      <c r="V147" s="57">
        <v>0</v>
      </c>
      <c r="W147" s="57">
        <v>0</v>
      </c>
      <c r="X147" s="58" t="s">
        <v>399</v>
      </c>
      <c r="Y147"/>
      <c r="Z147"/>
      <c r="AA147"/>
      <c r="AB147"/>
      <c r="AC147"/>
      <c r="AD147"/>
      <c r="AE147"/>
      <c r="AF147"/>
      <c r="AG147"/>
      <c r="AH147"/>
      <c r="AI147"/>
      <c r="AJ147"/>
      <c r="AK147"/>
      <c r="AL147"/>
      <c r="AM147"/>
      <c r="AN147"/>
      <c r="AO147"/>
      <c r="AP147"/>
      <c r="AQ147"/>
      <c r="AR147"/>
      <c r="AS147"/>
      <c r="AT147"/>
      <c r="AU147"/>
      <c r="AV147"/>
      <c r="AW147"/>
      <c r="AX147"/>
    </row>
    <row r="148" spans="1:50" s="7" customFormat="1" ht="45" x14ac:dyDescent="0.25">
      <c r="A148" s="14" t="s">
        <v>350</v>
      </c>
      <c r="B148" s="15">
        <v>2522221040</v>
      </c>
      <c r="C148" s="16" t="s">
        <v>26</v>
      </c>
      <c r="D148" s="16" t="s">
        <v>47</v>
      </c>
      <c r="E148" s="31" t="s">
        <v>387</v>
      </c>
      <c r="F148" s="79" t="s">
        <v>404</v>
      </c>
      <c r="G148" s="31" t="s">
        <v>509</v>
      </c>
      <c r="H148" s="16" t="str">
        <f>VLOOKUP(D148,'[2]DATOS PRESUP'!$A$15:$C$33,3)</f>
        <v>Operación de servicios de vinculación de la Universidad Politécnica del Bicentenario con el entorno</v>
      </c>
      <c r="I148" s="17">
        <v>1410</v>
      </c>
      <c r="J148" s="15" t="str">
        <f>VLOOKUP(I148,[2]partidas!$A$1:$B$274,2)</f>
        <v>Aportaciones de seguridad social</v>
      </c>
      <c r="K148" s="18">
        <f t="shared" si="2"/>
        <v>30057.5</v>
      </c>
      <c r="L148" s="18">
        <v>0</v>
      </c>
      <c r="M148" s="18">
        <v>0</v>
      </c>
      <c r="N148" s="57">
        <v>0</v>
      </c>
      <c r="O148" s="57">
        <v>0</v>
      </c>
      <c r="P148" s="57">
        <v>0</v>
      </c>
      <c r="Q148" s="57">
        <v>0</v>
      </c>
      <c r="R148" s="57">
        <v>0</v>
      </c>
      <c r="S148" s="57">
        <v>6011.5</v>
      </c>
      <c r="T148" s="57">
        <v>6011.5</v>
      </c>
      <c r="U148" s="57">
        <v>6011.5</v>
      </c>
      <c r="V148" s="57">
        <v>6011.5</v>
      </c>
      <c r="W148" s="57">
        <v>6011.5</v>
      </c>
      <c r="X148" s="58" t="s">
        <v>399</v>
      </c>
      <c r="Y148"/>
      <c r="Z148"/>
      <c r="AA148"/>
      <c r="AB148"/>
      <c r="AC148"/>
      <c r="AD148"/>
      <c r="AE148"/>
      <c r="AF148"/>
      <c r="AG148"/>
      <c r="AH148"/>
      <c r="AI148"/>
      <c r="AJ148"/>
      <c r="AK148"/>
      <c r="AL148"/>
      <c r="AM148"/>
      <c r="AN148"/>
      <c r="AO148"/>
      <c r="AP148"/>
      <c r="AQ148"/>
      <c r="AR148"/>
      <c r="AS148"/>
      <c r="AT148"/>
      <c r="AU148"/>
      <c r="AV148"/>
      <c r="AW148"/>
      <c r="AX148"/>
    </row>
    <row r="149" spans="1:50" s="7" customFormat="1" ht="45" x14ac:dyDescent="0.25">
      <c r="A149" s="14" t="s">
        <v>320</v>
      </c>
      <c r="B149" s="15">
        <v>1122010000</v>
      </c>
      <c r="C149" s="16" t="s">
        <v>26</v>
      </c>
      <c r="D149" s="16" t="s">
        <v>51</v>
      </c>
      <c r="E149" s="31" t="s">
        <v>387</v>
      </c>
      <c r="F149" s="79" t="s">
        <v>400</v>
      </c>
      <c r="G149" s="31" t="s">
        <v>521</v>
      </c>
      <c r="H149" s="16" t="str">
        <f>VLOOKUP(D149,'[2]DATOS PRESUP'!$A$15:$C$33,3)</f>
        <v>Administración del mantenimiento y soporte de equipo informático, cómputo y redes de la Universidad Politécnica del Bicentenario</v>
      </c>
      <c r="I149" s="17">
        <v>1410</v>
      </c>
      <c r="J149" s="15" t="str">
        <f>VLOOKUP(I149,[2]partidas!$A$1:$B$274,2)</f>
        <v>Aportaciones de seguridad social</v>
      </c>
      <c r="K149" s="18">
        <f t="shared" si="2"/>
        <v>22594.6</v>
      </c>
      <c r="L149" s="18">
        <v>3227.8</v>
      </c>
      <c r="M149" s="18">
        <v>3227.8</v>
      </c>
      <c r="N149" s="57">
        <v>3227.8</v>
      </c>
      <c r="O149" s="57">
        <v>3227.8</v>
      </c>
      <c r="P149" s="57">
        <v>3227.8</v>
      </c>
      <c r="Q149" s="57">
        <v>3227.8</v>
      </c>
      <c r="R149" s="57">
        <v>3227.8</v>
      </c>
      <c r="T149" s="57">
        <v>0</v>
      </c>
      <c r="U149" s="57">
        <v>0</v>
      </c>
      <c r="V149" s="57">
        <v>0</v>
      </c>
      <c r="W149" s="57">
        <v>0</v>
      </c>
      <c r="X149" s="58" t="s">
        <v>399</v>
      </c>
      <c r="Y149"/>
      <c r="Z149"/>
      <c r="AA149"/>
      <c r="AB149"/>
      <c r="AC149"/>
      <c r="AD149"/>
      <c r="AE149"/>
      <c r="AF149"/>
      <c r="AG149"/>
      <c r="AH149"/>
      <c r="AI149"/>
      <c r="AJ149"/>
      <c r="AK149"/>
      <c r="AL149"/>
      <c r="AM149"/>
      <c r="AN149"/>
      <c r="AO149"/>
      <c r="AP149"/>
      <c r="AQ149"/>
      <c r="AR149"/>
      <c r="AS149"/>
      <c r="AT149"/>
      <c r="AU149"/>
      <c r="AV149"/>
      <c r="AW149"/>
      <c r="AX149"/>
    </row>
    <row r="150" spans="1:50" s="7" customFormat="1" ht="45" x14ac:dyDescent="0.25">
      <c r="A150" s="14" t="s">
        <v>320</v>
      </c>
      <c r="B150" s="15">
        <v>2522221040</v>
      </c>
      <c r="C150" s="16" t="s">
        <v>26</v>
      </c>
      <c r="D150" s="16" t="s">
        <v>51</v>
      </c>
      <c r="E150" s="31" t="s">
        <v>387</v>
      </c>
      <c r="F150" s="79" t="s">
        <v>400</v>
      </c>
      <c r="G150" s="31" t="s">
        <v>521</v>
      </c>
      <c r="H150" s="16" t="str">
        <f>VLOOKUP(D150,'[2]DATOS PRESUP'!$A$15:$C$33,3)</f>
        <v>Administración del mantenimiento y soporte de equipo informático, cómputo y redes de la Universidad Politécnica del Bicentenario</v>
      </c>
      <c r="I150" s="17">
        <v>1410</v>
      </c>
      <c r="J150" s="15" t="str">
        <f>VLOOKUP(I150,[2]partidas!$A$1:$B$274,2)</f>
        <v>Aportaciones de seguridad social</v>
      </c>
      <c r="K150" s="18">
        <f t="shared" si="2"/>
        <v>16139</v>
      </c>
      <c r="L150" s="18">
        <v>0</v>
      </c>
      <c r="M150" s="18">
        <v>0</v>
      </c>
      <c r="N150" s="57">
        <v>0</v>
      </c>
      <c r="O150" s="57">
        <v>0</v>
      </c>
      <c r="P150" s="57">
        <v>0</v>
      </c>
      <c r="Q150" s="57">
        <v>0</v>
      </c>
      <c r="R150" s="57">
        <v>0</v>
      </c>
      <c r="S150" s="57">
        <v>3227.8</v>
      </c>
      <c r="T150" s="57">
        <v>3227.8</v>
      </c>
      <c r="U150" s="57">
        <v>3227.8</v>
      </c>
      <c r="V150" s="57">
        <v>3227.8</v>
      </c>
      <c r="W150" s="57">
        <v>3227.8</v>
      </c>
      <c r="X150" s="58" t="s">
        <v>399</v>
      </c>
      <c r="Y150"/>
      <c r="Z150"/>
      <c r="AA150"/>
      <c r="AB150"/>
      <c r="AC150"/>
      <c r="AD150"/>
      <c r="AE150"/>
      <c r="AF150"/>
      <c r="AG150"/>
      <c r="AH150"/>
      <c r="AI150"/>
      <c r="AJ150"/>
      <c r="AK150"/>
      <c r="AL150"/>
      <c r="AM150"/>
      <c r="AN150"/>
      <c r="AO150"/>
      <c r="AP150"/>
      <c r="AQ150"/>
      <c r="AR150"/>
      <c r="AS150"/>
      <c r="AT150"/>
      <c r="AU150"/>
      <c r="AV150"/>
      <c r="AW150"/>
      <c r="AX150"/>
    </row>
    <row r="151" spans="1:50" s="7" customFormat="1" ht="30" x14ac:dyDescent="0.25">
      <c r="A151" s="14" t="s">
        <v>58</v>
      </c>
      <c r="B151" s="15">
        <v>1122010000</v>
      </c>
      <c r="C151" s="16" t="s">
        <v>31</v>
      </c>
      <c r="D151" s="16" t="s">
        <v>53</v>
      </c>
      <c r="E151" s="31" t="s">
        <v>386</v>
      </c>
      <c r="F151" s="79" t="s">
        <v>402</v>
      </c>
      <c r="G151" s="31" t="s">
        <v>522</v>
      </c>
      <c r="H151" s="16" t="str">
        <f>VLOOKUP(D151,'[2]DATOS PRESUP'!$A$15:$C$33,3)</f>
        <v>Administración de los servicios escolares de la Universidad Politécnica del Bicentenario</v>
      </c>
      <c r="I151" s="17">
        <v>1410</v>
      </c>
      <c r="J151" s="15" t="str">
        <f>VLOOKUP(I151,[2]partidas!$A$1:$B$274,2)</f>
        <v>Aportaciones de seguridad social</v>
      </c>
      <c r="K151" s="18">
        <f t="shared" si="2"/>
        <v>41184.080000000002</v>
      </c>
      <c r="L151" s="18">
        <v>5883.44</v>
      </c>
      <c r="M151" s="18">
        <v>5883.44</v>
      </c>
      <c r="N151" s="57">
        <v>5883.44</v>
      </c>
      <c r="O151" s="57">
        <v>5883.44</v>
      </c>
      <c r="P151" s="57">
        <v>5883.44</v>
      </c>
      <c r="Q151" s="57">
        <v>5883.44</v>
      </c>
      <c r="R151" s="57">
        <v>5883.44</v>
      </c>
      <c r="T151" s="57">
        <v>0</v>
      </c>
      <c r="U151" s="57">
        <v>0</v>
      </c>
      <c r="V151" s="57">
        <v>0</v>
      </c>
      <c r="W151" s="57">
        <v>0</v>
      </c>
      <c r="X151" s="58" t="s">
        <v>399</v>
      </c>
      <c r="Y151"/>
      <c r="Z151"/>
      <c r="AA151"/>
      <c r="AB151"/>
      <c r="AC151"/>
      <c r="AD151"/>
      <c r="AE151"/>
      <c r="AF151"/>
      <c r="AG151"/>
      <c r="AH151"/>
      <c r="AI151"/>
      <c r="AJ151"/>
      <c r="AK151"/>
      <c r="AL151"/>
      <c r="AM151"/>
      <c r="AN151"/>
      <c r="AO151"/>
      <c r="AP151"/>
      <c r="AQ151"/>
      <c r="AR151"/>
      <c r="AS151"/>
      <c r="AT151"/>
      <c r="AU151"/>
      <c r="AV151"/>
      <c r="AW151"/>
      <c r="AX151"/>
    </row>
    <row r="152" spans="1:50" s="7" customFormat="1" ht="30" x14ac:dyDescent="0.25">
      <c r="A152" s="14" t="s">
        <v>58</v>
      </c>
      <c r="B152" s="15">
        <v>2522221040</v>
      </c>
      <c r="C152" s="16" t="s">
        <v>31</v>
      </c>
      <c r="D152" s="16" t="s">
        <v>53</v>
      </c>
      <c r="E152" s="31" t="s">
        <v>386</v>
      </c>
      <c r="F152" s="79" t="s">
        <v>402</v>
      </c>
      <c r="G152" s="31" t="s">
        <v>522</v>
      </c>
      <c r="H152" s="16" t="str">
        <f>VLOOKUP(D152,'[2]DATOS PRESUP'!$A$15:$C$33,3)</f>
        <v>Administración de los servicios escolares de la Universidad Politécnica del Bicentenario</v>
      </c>
      <c r="I152" s="17">
        <v>1410</v>
      </c>
      <c r="J152" s="15" t="str">
        <f>VLOOKUP(I152,[2]partidas!$A$1:$B$274,2)</f>
        <v>Aportaciones de seguridad social</v>
      </c>
      <c r="K152" s="18">
        <f t="shared" si="2"/>
        <v>29417.199999999997</v>
      </c>
      <c r="L152" s="18">
        <v>0</v>
      </c>
      <c r="M152" s="18">
        <v>0</v>
      </c>
      <c r="N152" s="57">
        <v>0</v>
      </c>
      <c r="O152" s="57">
        <v>0</v>
      </c>
      <c r="P152" s="57">
        <v>0</v>
      </c>
      <c r="Q152" s="57">
        <v>0</v>
      </c>
      <c r="R152" s="57">
        <v>0</v>
      </c>
      <c r="S152" s="57">
        <v>5883.44</v>
      </c>
      <c r="T152" s="57">
        <v>5883.44</v>
      </c>
      <c r="U152" s="57">
        <v>5883.44</v>
      </c>
      <c r="V152" s="57">
        <v>5883.44</v>
      </c>
      <c r="W152" s="57">
        <v>5883.44</v>
      </c>
      <c r="X152" s="58" t="s">
        <v>399</v>
      </c>
      <c r="Y152"/>
      <c r="Z152"/>
      <c r="AA152"/>
      <c r="AB152"/>
      <c r="AC152"/>
      <c r="AD152"/>
      <c r="AE152"/>
      <c r="AF152"/>
      <c r="AG152"/>
      <c r="AH152"/>
      <c r="AI152"/>
      <c r="AJ152"/>
      <c r="AK152"/>
      <c r="AL152"/>
      <c r="AM152"/>
      <c r="AN152"/>
      <c r="AO152"/>
      <c r="AP152"/>
      <c r="AQ152"/>
      <c r="AR152"/>
      <c r="AS152"/>
      <c r="AT152"/>
      <c r="AU152"/>
      <c r="AV152"/>
      <c r="AW152"/>
      <c r="AX152"/>
    </row>
    <row r="153" spans="1:50" s="7" customFormat="1" ht="30" x14ac:dyDescent="0.25">
      <c r="A153" s="14" t="s">
        <v>86</v>
      </c>
      <c r="B153" s="15">
        <v>2522221040</v>
      </c>
      <c r="C153" s="16" t="s">
        <v>26</v>
      </c>
      <c r="D153" s="16" t="s">
        <v>55</v>
      </c>
      <c r="E153" s="31" t="s">
        <v>386</v>
      </c>
      <c r="F153" s="79" t="s">
        <v>403</v>
      </c>
      <c r="G153" s="31" t="s">
        <v>513</v>
      </c>
      <c r="H153" s="16" t="str">
        <f>VLOOKUP(D153,'[2]DATOS PRESUP'!$A$15:$C$33,3)</f>
        <v>Gestión de proyectos de investigación, innovación y desarrollo tecnológico de la UPB</v>
      </c>
      <c r="I153" s="17">
        <v>1410</v>
      </c>
      <c r="J153" s="15" t="str">
        <f>VLOOKUP(I153,[2]partidas!$A$1:$B$274,2)</f>
        <v>Aportaciones de seguridad social</v>
      </c>
      <c r="K153" s="18">
        <f t="shared" si="2"/>
        <v>10382.200000000001</v>
      </c>
      <c r="L153" s="18">
        <v>2076.44</v>
      </c>
      <c r="M153" s="18">
        <v>0</v>
      </c>
      <c r="N153" s="57">
        <v>0</v>
      </c>
      <c r="O153" s="57">
        <v>0</v>
      </c>
      <c r="P153" s="57">
        <v>0</v>
      </c>
      <c r="Q153" s="57">
        <v>0</v>
      </c>
      <c r="R153" s="57">
        <v>0</v>
      </c>
      <c r="S153" s="57">
        <v>0</v>
      </c>
      <c r="T153" s="57">
        <v>2076.44</v>
      </c>
      <c r="U153" s="57">
        <v>2076.44</v>
      </c>
      <c r="V153" s="57">
        <v>2076.44</v>
      </c>
      <c r="W153" s="57">
        <v>2076.44</v>
      </c>
      <c r="X153" s="58" t="s">
        <v>399</v>
      </c>
      <c r="Y153"/>
      <c r="Z153"/>
      <c r="AA153"/>
      <c r="AB153"/>
      <c r="AC153"/>
      <c r="AD153"/>
      <c r="AE153"/>
      <c r="AF153"/>
      <c r="AG153"/>
      <c r="AH153"/>
      <c r="AI153"/>
      <c r="AJ153"/>
      <c r="AK153"/>
      <c r="AL153"/>
      <c r="AM153"/>
      <c r="AN153"/>
      <c r="AO153"/>
      <c r="AP153"/>
      <c r="AQ153"/>
      <c r="AR153"/>
      <c r="AS153"/>
      <c r="AT153"/>
      <c r="AU153"/>
      <c r="AV153"/>
      <c r="AW153"/>
      <c r="AX153"/>
    </row>
    <row r="154" spans="1:50" s="7" customFormat="1" ht="30" x14ac:dyDescent="0.25">
      <c r="A154" s="14" t="s">
        <v>86</v>
      </c>
      <c r="B154" s="15">
        <v>1122010000</v>
      </c>
      <c r="C154" s="16" t="s">
        <v>26</v>
      </c>
      <c r="D154" s="16" t="s">
        <v>55</v>
      </c>
      <c r="E154" s="31" t="s">
        <v>386</v>
      </c>
      <c r="F154" s="79" t="s">
        <v>403</v>
      </c>
      <c r="G154" s="31" t="s">
        <v>513</v>
      </c>
      <c r="H154" s="16" t="str">
        <f>VLOOKUP(D154,'[2]DATOS PRESUP'!$A$15:$C$33,3)</f>
        <v>Gestión de proyectos de investigación, innovación y desarrollo tecnológico de la UPB</v>
      </c>
      <c r="I154" s="17">
        <v>1410</v>
      </c>
      <c r="J154" s="15" t="str">
        <f>VLOOKUP(I154,[2]partidas!$A$1:$B$274,2)</f>
        <v>Aportaciones de seguridad social</v>
      </c>
      <c r="K154" s="18">
        <f t="shared" si="2"/>
        <v>14535.080000000002</v>
      </c>
      <c r="L154" s="18">
        <v>0</v>
      </c>
      <c r="M154" s="18">
        <v>2076.44</v>
      </c>
      <c r="N154" s="57">
        <v>2076.44</v>
      </c>
      <c r="O154" s="57">
        <v>2076.44</v>
      </c>
      <c r="P154" s="57">
        <v>2076.44</v>
      </c>
      <c r="Q154" s="57">
        <v>2076.44</v>
      </c>
      <c r="R154" s="57">
        <v>2076.44</v>
      </c>
      <c r="S154" s="57">
        <v>2076.44</v>
      </c>
      <c r="T154" s="57">
        <v>0</v>
      </c>
      <c r="U154" s="57">
        <v>0</v>
      </c>
      <c r="V154" s="57">
        <v>0</v>
      </c>
      <c r="W154" s="57">
        <v>0</v>
      </c>
      <c r="X154" s="58" t="s">
        <v>399</v>
      </c>
      <c r="Y154"/>
      <c r="Z154"/>
      <c r="AA154"/>
      <c r="AB154"/>
      <c r="AC154"/>
      <c r="AD154"/>
      <c r="AE154"/>
      <c r="AF154"/>
      <c r="AG154"/>
      <c r="AH154"/>
      <c r="AI154"/>
      <c r="AJ154"/>
      <c r="AK154"/>
      <c r="AL154"/>
      <c r="AM154"/>
      <c r="AN154"/>
      <c r="AO154"/>
      <c r="AP154"/>
      <c r="AQ154"/>
      <c r="AR154"/>
      <c r="AS154"/>
      <c r="AT154"/>
      <c r="AU154"/>
      <c r="AV154"/>
      <c r="AW154"/>
      <c r="AX154"/>
    </row>
    <row r="155" spans="1:50" s="7" customFormat="1" ht="45" x14ac:dyDescent="0.25">
      <c r="A155" s="14" t="s">
        <v>240</v>
      </c>
      <c r="B155" s="15">
        <v>1122010000</v>
      </c>
      <c r="C155" s="16" t="s">
        <v>23</v>
      </c>
      <c r="D155" s="16" t="s">
        <v>24</v>
      </c>
      <c r="E155" s="31" t="s">
        <v>388</v>
      </c>
      <c r="F155" s="79" t="s">
        <v>388</v>
      </c>
      <c r="G155" s="31" t="s">
        <v>500</v>
      </c>
      <c r="H155" s="16" t="str">
        <f>VLOOKUP(D155,'[2]DATOS PRESUP'!$A$15:$C$33,3)</f>
        <v>Administración de los recursos humanos, materiales, financieros y de servicios de la Universidad Politécnica del Bicentenario</v>
      </c>
      <c r="I155" s="17">
        <v>1420</v>
      </c>
      <c r="J155" s="15" t="str">
        <f>VLOOKUP(I155,[2]partidas!$A$1:$B$274,2)</f>
        <v>Aportaciones a fondos de vivienda</v>
      </c>
      <c r="K155" s="18">
        <f t="shared" si="2"/>
        <v>17860.990000000002</v>
      </c>
      <c r="L155" s="18">
        <v>2551.5700000000002</v>
      </c>
      <c r="M155" s="18">
        <v>2551.5700000000002</v>
      </c>
      <c r="N155" s="57">
        <v>2551.5700000000002</v>
      </c>
      <c r="O155" s="57">
        <v>2551.5700000000002</v>
      </c>
      <c r="P155" s="57">
        <v>2551.5700000000002</v>
      </c>
      <c r="Q155" s="57">
        <v>2551.5700000000002</v>
      </c>
      <c r="R155" s="57">
        <v>2551.5700000000002</v>
      </c>
      <c r="T155" s="57">
        <v>0</v>
      </c>
      <c r="U155" s="57">
        <v>0</v>
      </c>
      <c r="V155" s="57">
        <v>0</v>
      </c>
      <c r="W155" s="57">
        <v>0</v>
      </c>
      <c r="X155" s="58" t="s">
        <v>399</v>
      </c>
      <c r="Y155"/>
      <c r="Z155"/>
      <c r="AA155"/>
      <c r="AB155"/>
      <c r="AC155"/>
      <c r="AD155"/>
      <c r="AE155"/>
      <c r="AF155"/>
      <c r="AG155"/>
      <c r="AH155"/>
      <c r="AI155"/>
      <c r="AJ155"/>
      <c r="AK155"/>
      <c r="AL155"/>
      <c r="AM155"/>
      <c r="AN155"/>
      <c r="AO155"/>
      <c r="AP155"/>
      <c r="AQ155"/>
      <c r="AR155"/>
      <c r="AS155"/>
      <c r="AT155"/>
      <c r="AU155"/>
      <c r="AV155"/>
      <c r="AW155"/>
      <c r="AX155"/>
    </row>
    <row r="156" spans="1:50" s="7" customFormat="1" ht="45" x14ac:dyDescent="0.25">
      <c r="A156" s="14" t="s">
        <v>240</v>
      </c>
      <c r="B156" s="15">
        <v>2522221040</v>
      </c>
      <c r="C156" s="16" t="s">
        <v>23</v>
      </c>
      <c r="D156" s="16" t="s">
        <v>24</v>
      </c>
      <c r="E156" s="31" t="s">
        <v>388</v>
      </c>
      <c r="F156" s="79" t="s">
        <v>388</v>
      </c>
      <c r="G156" s="31" t="s">
        <v>500</v>
      </c>
      <c r="H156" s="16" t="str">
        <f>VLOOKUP(D156,'[2]DATOS PRESUP'!$A$15:$C$33,3)</f>
        <v>Administración de los recursos humanos, materiales, financieros y de servicios de la Universidad Politécnica del Bicentenario</v>
      </c>
      <c r="I156" s="17">
        <v>1420</v>
      </c>
      <c r="J156" s="15" t="str">
        <f>VLOOKUP(I156,[2]partidas!$A$1:$B$274,2)</f>
        <v>Aportaciones a fondos de vivienda</v>
      </c>
      <c r="K156" s="18">
        <f t="shared" si="2"/>
        <v>12757.85</v>
      </c>
      <c r="L156" s="18">
        <v>0</v>
      </c>
      <c r="M156" s="18">
        <v>0</v>
      </c>
      <c r="N156" s="57">
        <v>0</v>
      </c>
      <c r="O156" s="57">
        <v>0</v>
      </c>
      <c r="P156" s="57">
        <v>0</v>
      </c>
      <c r="Q156" s="57">
        <v>0</v>
      </c>
      <c r="R156" s="57">
        <v>0</v>
      </c>
      <c r="S156" s="57">
        <v>2551.5700000000002</v>
      </c>
      <c r="T156" s="57">
        <v>2551.5700000000002</v>
      </c>
      <c r="U156" s="57">
        <v>2551.5700000000002</v>
      </c>
      <c r="V156" s="57">
        <v>2551.5700000000002</v>
      </c>
      <c r="W156" s="57">
        <v>2551.5700000000002</v>
      </c>
      <c r="X156" s="58" t="s">
        <v>399</v>
      </c>
      <c r="Y156"/>
      <c r="Z156"/>
      <c r="AA156"/>
      <c r="AB156"/>
      <c r="AC156"/>
      <c r="AD156"/>
      <c r="AE156"/>
      <c r="AF156"/>
      <c r="AG156"/>
      <c r="AH156"/>
      <c r="AI156"/>
      <c r="AJ156"/>
      <c r="AK156"/>
      <c r="AL156"/>
      <c r="AM156"/>
      <c r="AN156"/>
      <c r="AO156"/>
      <c r="AP156"/>
      <c r="AQ156"/>
      <c r="AR156"/>
      <c r="AS156"/>
      <c r="AT156"/>
      <c r="AU156"/>
      <c r="AV156"/>
      <c r="AW156"/>
      <c r="AX156"/>
    </row>
    <row r="157" spans="1:50" s="7" customFormat="1" ht="45" x14ac:dyDescent="0.25">
      <c r="A157" s="14" t="s">
        <v>250</v>
      </c>
      <c r="B157" s="15">
        <v>1122010000</v>
      </c>
      <c r="C157" s="16" t="s">
        <v>23</v>
      </c>
      <c r="D157" s="16" t="s">
        <v>24</v>
      </c>
      <c r="E157" s="31" t="s">
        <v>388</v>
      </c>
      <c r="F157" s="79" t="s">
        <v>392</v>
      </c>
      <c r="G157" s="31" t="s">
        <v>501</v>
      </c>
      <c r="H157" s="16" t="str">
        <f>VLOOKUP(D157,'[2]DATOS PRESUP'!$A$15:$C$33,3)</f>
        <v>Administración de los recursos humanos, materiales, financieros y de servicios de la Universidad Politécnica del Bicentenario</v>
      </c>
      <c r="I157" s="17">
        <v>1420</v>
      </c>
      <c r="J157" s="15" t="str">
        <f>VLOOKUP(I157,[2]partidas!$A$1:$B$274,2)</f>
        <v>Aportaciones a fondos de vivienda</v>
      </c>
      <c r="K157" s="18">
        <f t="shared" si="2"/>
        <v>36006.74</v>
      </c>
      <c r="L157" s="18">
        <v>5143.82</v>
      </c>
      <c r="M157" s="18">
        <v>5143.82</v>
      </c>
      <c r="N157" s="57">
        <v>5143.82</v>
      </c>
      <c r="O157" s="57">
        <v>5143.82</v>
      </c>
      <c r="P157" s="57">
        <v>5143.82</v>
      </c>
      <c r="Q157" s="57">
        <v>5143.82</v>
      </c>
      <c r="R157" s="57">
        <v>5143.82</v>
      </c>
      <c r="T157" s="57">
        <v>0</v>
      </c>
      <c r="U157" s="57">
        <v>0</v>
      </c>
      <c r="V157" s="57">
        <v>0</v>
      </c>
      <c r="W157" s="57">
        <v>0</v>
      </c>
      <c r="X157" s="58" t="s">
        <v>399</v>
      </c>
      <c r="Y157"/>
      <c r="Z157"/>
      <c r="AA157"/>
      <c r="AB157"/>
      <c r="AC157"/>
      <c r="AD157"/>
      <c r="AE157"/>
      <c r="AF157"/>
      <c r="AG157"/>
      <c r="AH157"/>
      <c r="AI157"/>
      <c r="AJ157"/>
      <c r="AK157"/>
      <c r="AL157"/>
      <c r="AM157"/>
      <c r="AN157"/>
      <c r="AO157"/>
      <c r="AP157"/>
      <c r="AQ157"/>
      <c r="AR157"/>
      <c r="AS157"/>
      <c r="AT157"/>
      <c r="AU157"/>
      <c r="AV157"/>
      <c r="AW157"/>
      <c r="AX157"/>
    </row>
    <row r="158" spans="1:50" s="7" customFormat="1" ht="45" x14ac:dyDescent="0.25">
      <c r="A158" s="14" t="s">
        <v>250</v>
      </c>
      <c r="B158" s="15">
        <v>2522221040</v>
      </c>
      <c r="C158" s="16" t="s">
        <v>23</v>
      </c>
      <c r="D158" s="16" t="s">
        <v>24</v>
      </c>
      <c r="E158" s="31" t="s">
        <v>388</v>
      </c>
      <c r="F158" s="79" t="s">
        <v>392</v>
      </c>
      <c r="G158" s="31" t="s">
        <v>501</v>
      </c>
      <c r="H158" s="16" t="str">
        <f>VLOOKUP(D158,'[2]DATOS PRESUP'!$A$15:$C$33,3)</f>
        <v>Administración de los recursos humanos, materiales, financieros y de servicios de la Universidad Politécnica del Bicentenario</v>
      </c>
      <c r="I158" s="17">
        <v>1420</v>
      </c>
      <c r="J158" s="15" t="str">
        <f>VLOOKUP(I158,[2]partidas!$A$1:$B$274,2)</f>
        <v>Aportaciones a fondos de vivienda</v>
      </c>
      <c r="K158" s="18">
        <f t="shared" si="2"/>
        <v>25719.1</v>
      </c>
      <c r="L158" s="18">
        <v>0</v>
      </c>
      <c r="M158" s="18">
        <v>0</v>
      </c>
      <c r="N158" s="57">
        <v>0</v>
      </c>
      <c r="O158" s="57">
        <v>0</v>
      </c>
      <c r="P158" s="57">
        <v>0</v>
      </c>
      <c r="Q158" s="57">
        <v>0</v>
      </c>
      <c r="R158" s="57">
        <v>0</v>
      </c>
      <c r="S158" s="57">
        <v>5143.82</v>
      </c>
      <c r="T158" s="57">
        <v>5143.82</v>
      </c>
      <c r="U158" s="57">
        <v>5143.82</v>
      </c>
      <c r="V158" s="57">
        <v>5143.82</v>
      </c>
      <c r="W158" s="57">
        <v>5143.82</v>
      </c>
      <c r="X158" s="58" t="s">
        <v>399</v>
      </c>
      <c r="Y158"/>
      <c r="Z158"/>
      <c r="AA158"/>
      <c r="AB158"/>
      <c r="AC158"/>
      <c r="AD158"/>
      <c r="AE158"/>
      <c r="AF158"/>
      <c r="AG158"/>
      <c r="AH158"/>
      <c r="AI158"/>
      <c r="AJ158"/>
      <c r="AK158"/>
      <c r="AL158"/>
      <c r="AM158"/>
      <c r="AN158"/>
      <c r="AO158"/>
      <c r="AP158"/>
      <c r="AQ158"/>
      <c r="AR158"/>
      <c r="AS158"/>
      <c r="AT158"/>
      <c r="AU158"/>
      <c r="AV158"/>
      <c r="AW158"/>
      <c r="AX158"/>
    </row>
    <row r="159" spans="1:50" s="7" customFormat="1" ht="45" x14ac:dyDescent="0.25">
      <c r="A159" s="14" t="s">
        <v>339</v>
      </c>
      <c r="B159" s="15">
        <v>1122010000</v>
      </c>
      <c r="C159" s="16" t="s">
        <v>23</v>
      </c>
      <c r="D159" s="16" t="s">
        <v>24</v>
      </c>
      <c r="E159" s="31" t="s">
        <v>388</v>
      </c>
      <c r="F159" s="79" t="s">
        <v>402</v>
      </c>
      <c r="G159" s="31" t="s">
        <v>523</v>
      </c>
      <c r="H159" s="16" t="str">
        <f>VLOOKUP(D159,'[2]DATOS PRESUP'!$A$15:$C$33,3)</f>
        <v>Administración de los recursos humanos, materiales, financieros y de servicios de la Universidad Politécnica del Bicentenario</v>
      </c>
      <c r="I159" s="17">
        <v>1420</v>
      </c>
      <c r="J159" s="15" t="str">
        <f>VLOOKUP(I159,[2]partidas!$A$1:$B$274,2)</f>
        <v>Aportaciones a fondos de vivienda</v>
      </c>
      <c r="K159" s="18">
        <f t="shared" si="2"/>
        <v>66434.27</v>
      </c>
      <c r="L159" s="18">
        <v>9490.61</v>
      </c>
      <c r="M159" s="18">
        <v>9490.61</v>
      </c>
      <c r="N159" s="57">
        <v>9490.61</v>
      </c>
      <c r="O159" s="57">
        <v>9490.61</v>
      </c>
      <c r="P159" s="57">
        <v>9490.61</v>
      </c>
      <c r="Q159" s="57">
        <v>9490.61</v>
      </c>
      <c r="R159" s="57">
        <v>9490.61</v>
      </c>
      <c r="T159" s="57">
        <v>0</v>
      </c>
      <c r="U159" s="57">
        <v>0</v>
      </c>
      <c r="V159" s="57">
        <v>0</v>
      </c>
      <c r="W159" s="57">
        <v>0</v>
      </c>
      <c r="X159" s="58" t="s">
        <v>399</v>
      </c>
      <c r="Y159"/>
      <c r="Z159"/>
      <c r="AA159"/>
      <c r="AB159"/>
      <c r="AC159"/>
      <c r="AD159"/>
      <c r="AE159"/>
      <c r="AF159"/>
      <c r="AG159"/>
      <c r="AH159"/>
      <c r="AI159"/>
      <c r="AJ159"/>
      <c r="AK159"/>
      <c r="AL159"/>
      <c r="AM159"/>
      <c r="AN159"/>
      <c r="AO159"/>
      <c r="AP159"/>
      <c r="AQ159"/>
      <c r="AR159"/>
      <c r="AS159"/>
      <c r="AT159"/>
      <c r="AU159"/>
      <c r="AV159"/>
      <c r="AW159"/>
      <c r="AX159"/>
    </row>
    <row r="160" spans="1:50" s="7" customFormat="1" ht="45" x14ac:dyDescent="0.25">
      <c r="A160" s="14" t="s">
        <v>339</v>
      </c>
      <c r="B160" s="15">
        <v>2522221040</v>
      </c>
      <c r="C160" s="16" t="s">
        <v>23</v>
      </c>
      <c r="D160" s="16" t="s">
        <v>24</v>
      </c>
      <c r="E160" s="31" t="s">
        <v>388</v>
      </c>
      <c r="F160" s="79" t="s">
        <v>402</v>
      </c>
      <c r="G160" s="31" t="s">
        <v>523</v>
      </c>
      <c r="H160" s="16" t="str">
        <f>VLOOKUP(D160,'[2]DATOS PRESUP'!$A$15:$C$33,3)</f>
        <v>Administración de los recursos humanos, materiales, financieros y de servicios de la Universidad Politécnica del Bicentenario</v>
      </c>
      <c r="I160" s="17">
        <v>1420</v>
      </c>
      <c r="J160" s="15" t="str">
        <f>VLOOKUP(I160,[2]partidas!$A$1:$B$274,2)</f>
        <v>Aportaciones a fondos de vivienda</v>
      </c>
      <c r="K160" s="18">
        <f t="shared" si="2"/>
        <v>47453.05</v>
      </c>
      <c r="L160" s="18">
        <v>0</v>
      </c>
      <c r="M160" s="18">
        <v>0</v>
      </c>
      <c r="N160" s="57">
        <v>0</v>
      </c>
      <c r="O160" s="57">
        <v>0</v>
      </c>
      <c r="P160" s="57">
        <v>0</v>
      </c>
      <c r="Q160" s="57">
        <v>0</v>
      </c>
      <c r="R160" s="57">
        <v>0</v>
      </c>
      <c r="S160" s="57">
        <v>9490.61</v>
      </c>
      <c r="T160" s="57">
        <v>9490.61</v>
      </c>
      <c r="U160" s="57">
        <v>9490.61</v>
      </c>
      <c r="V160" s="57">
        <v>9490.61</v>
      </c>
      <c r="W160" s="57">
        <v>9490.61</v>
      </c>
      <c r="X160" s="58" t="s">
        <v>399</v>
      </c>
      <c r="Y160"/>
      <c r="Z160"/>
      <c r="AA160"/>
      <c r="AB160"/>
      <c r="AC160"/>
      <c r="AD160"/>
      <c r="AE160"/>
      <c r="AF160"/>
      <c r="AG160"/>
      <c r="AH160"/>
      <c r="AI160"/>
      <c r="AJ160"/>
      <c r="AK160"/>
      <c r="AL160"/>
      <c r="AM160"/>
      <c r="AN160"/>
      <c r="AO160"/>
      <c r="AP160"/>
      <c r="AQ160"/>
      <c r="AR160"/>
      <c r="AS160"/>
      <c r="AT160"/>
      <c r="AU160"/>
      <c r="AV160"/>
      <c r="AW160"/>
      <c r="AX160"/>
    </row>
    <row r="161" spans="1:50" s="7" customFormat="1" ht="45" x14ac:dyDescent="0.25">
      <c r="A161" s="14" t="s">
        <v>232</v>
      </c>
      <c r="B161" s="15">
        <v>1122010000</v>
      </c>
      <c r="C161" s="16" t="s">
        <v>26</v>
      </c>
      <c r="D161" s="16" t="s">
        <v>27</v>
      </c>
      <c r="E161" s="31" t="s">
        <v>387</v>
      </c>
      <c r="F161" s="79" t="s">
        <v>403</v>
      </c>
      <c r="G161" s="31" t="s">
        <v>514</v>
      </c>
      <c r="H161" s="16" t="str">
        <f>VLOOKUP(D161,'[2]DATOS PRESUP'!$A$15:$C$33,3)</f>
        <v>Dirección Estratégica de la Universidad Politécnica del Bicentenario</v>
      </c>
      <c r="I161" s="17">
        <v>1420</v>
      </c>
      <c r="J161" s="15" t="str">
        <f>VLOOKUP(I161,[2]partidas!$A$1:$B$274,2)</f>
        <v>Aportaciones a fondos de vivienda</v>
      </c>
      <c r="K161" s="18">
        <f t="shared" si="2"/>
        <v>70819.56</v>
      </c>
      <c r="L161" s="18">
        <v>10117.08</v>
      </c>
      <c r="M161" s="18">
        <v>10117.08</v>
      </c>
      <c r="N161" s="57">
        <v>10117.08</v>
      </c>
      <c r="O161" s="57">
        <v>10117.08</v>
      </c>
      <c r="P161" s="57">
        <v>10117.08</v>
      </c>
      <c r="Q161" s="57">
        <v>10117.08</v>
      </c>
      <c r="R161" s="57">
        <v>10117.08</v>
      </c>
      <c r="T161" s="57">
        <v>0</v>
      </c>
      <c r="U161" s="57">
        <v>0</v>
      </c>
      <c r="V161" s="57">
        <v>0</v>
      </c>
      <c r="W161" s="57">
        <v>0</v>
      </c>
      <c r="X161" s="58" t="s">
        <v>399</v>
      </c>
      <c r="Y161"/>
      <c r="Z161"/>
      <c r="AA161"/>
      <c r="AB161"/>
      <c r="AC161"/>
      <c r="AD161"/>
      <c r="AE161"/>
      <c r="AF161"/>
      <c r="AG161"/>
      <c r="AH161"/>
      <c r="AI161"/>
      <c r="AJ161"/>
      <c r="AK161"/>
      <c r="AL161"/>
      <c r="AM161"/>
      <c r="AN161"/>
      <c r="AO161"/>
      <c r="AP161"/>
      <c r="AQ161"/>
      <c r="AR161"/>
      <c r="AS161"/>
      <c r="AT161"/>
      <c r="AU161"/>
      <c r="AV161"/>
      <c r="AW161"/>
      <c r="AX161"/>
    </row>
    <row r="162" spans="1:50" s="7" customFormat="1" ht="45" x14ac:dyDescent="0.25">
      <c r="A162" s="14" t="s">
        <v>232</v>
      </c>
      <c r="B162" s="15">
        <v>2522221040</v>
      </c>
      <c r="C162" s="16" t="s">
        <v>26</v>
      </c>
      <c r="D162" s="16" t="s">
        <v>27</v>
      </c>
      <c r="E162" s="31" t="s">
        <v>387</v>
      </c>
      <c r="F162" s="79" t="s">
        <v>403</v>
      </c>
      <c r="G162" s="31" t="s">
        <v>514</v>
      </c>
      <c r="H162" s="16" t="str">
        <f>VLOOKUP(D162,'[2]DATOS PRESUP'!$A$15:$C$33,3)</f>
        <v>Dirección Estratégica de la Universidad Politécnica del Bicentenario</v>
      </c>
      <c r="I162" s="17">
        <v>1420</v>
      </c>
      <c r="J162" s="15" t="str">
        <f>VLOOKUP(I162,[2]partidas!$A$1:$B$274,2)</f>
        <v>Aportaciones a fondos de vivienda</v>
      </c>
      <c r="K162" s="18">
        <f t="shared" si="2"/>
        <v>50585.4</v>
      </c>
      <c r="L162" s="18">
        <v>0</v>
      </c>
      <c r="M162" s="18">
        <v>0</v>
      </c>
      <c r="N162" s="57">
        <v>0</v>
      </c>
      <c r="O162" s="57">
        <v>0</v>
      </c>
      <c r="P162" s="57">
        <v>0</v>
      </c>
      <c r="Q162" s="57">
        <v>0</v>
      </c>
      <c r="R162" s="57">
        <v>0</v>
      </c>
      <c r="S162" s="57">
        <v>10117.08</v>
      </c>
      <c r="T162" s="57">
        <v>10117.08</v>
      </c>
      <c r="U162" s="57">
        <v>10117.08</v>
      </c>
      <c r="V162" s="57">
        <v>10117.08</v>
      </c>
      <c r="W162" s="57">
        <v>10117.08</v>
      </c>
      <c r="X162" s="58" t="s">
        <v>399</v>
      </c>
      <c r="Y162"/>
      <c r="Z162"/>
      <c r="AA162"/>
      <c r="AB162"/>
      <c r="AC162"/>
      <c r="AD162"/>
      <c r="AE162"/>
      <c r="AF162"/>
      <c r="AG162"/>
      <c r="AH162"/>
      <c r="AI162"/>
      <c r="AJ162"/>
      <c r="AK162"/>
      <c r="AL162"/>
      <c r="AM162"/>
      <c r="AN162"/>
      <c r="AO162"/>
      <c r="AP162"/>
      <c r="AQ162"/>
      <c r="AR162"/>
      <c r="AS162"/>
      <c r="AT162"/>
      <c r="AU162"/>
      <c r="AV162"/>
      <c r="AW162"/>
      <c r="AX162"/>
    </row>
    <row r="163" spans="1:50" s="7" customFormat="1" ht="45" x14ac:dyDescent="0.25">
      <c r="A163" s="14" t="s">
        <v>202</v>
      </c>
      <c r="B163" s="15">
        <v>1122010000</v>
      </c>
      <c r="C163" s="16" t="s">
        <v>26</v>
      </c>
      <c r="D163" s="16" t="s">
        <v>29</v>
      </c>
      <c r="E163" s="31" t="s">
        <v>388</v>
      </c>
      <c r="F163" s="79" t="s">
        <v>386</v>
      </c>
      <c r="G163" s="31" t="s">
        <v>519</v>
      </c>
      <c r="H163" s="16" t="str">
        <f>VLOOKUP(D163,'[2]DATOS PRESUP'!$A$15:$C$33,3)</f>
        <v>Operación del modelo de planeación y evaluación de la Universidad Politécnica del Bicentenario</v>
      </c>
      <c r="I163" s="17">
        <v>1420</v>
      </c>
      <c r="J163" s="15" t="str">
        <f>VLOOKUP(I163,[2]partidas!$A$1:$B$274,2)</f>
        <v>Aportaciones a fondos de vivienda</v>
      </c>
      <c r="K163" s="18">
        <f t="shared" si="2"/>
        <v>48464.08</v>
      </c>
      <c r="L163" s="18">
        <v>6923.44</v>
      </c>
      <c r="M163" s="18">
        <v>6923.44</v>
      </c>
      <c r="N163" s="57">
        <v>6923.44</v>
      </c>
      <c r="O163" s="57">
        <v>6923.44</v>
      </c>
      <c r="P163" s="57">
        <v>6923.44</v>
      </c>
      <c r="Q163" s="57">
        <v>6923.44</v>
      </c>
      <c r="R163" s="57">
        <v>6923.44</v>
      </c>
      <c r="T163" s="57">
        <v>0</v>
      </c>
      <c r="U163" s="57">
        <v>0</v>
      </c>
      <c r="V163" s="57">
        <v>0</v>
      </c>
      <c r="W163" s="57">
        <v>0</v>
      </c>
      <c r="X163" s="58" t="s">
        <v>399</v>
      </c>
      <c r="Y163"/>
      <c r="Z163"/>
      <c r="AA163"/>
      <c r="AB163"/>
      <c r="AC163"/>
      <c r="AD163"/>
      <c r="AE163"/>
      <c r="AF163"/>
      <c r="AG163"/>
      <c r="AH163"/>
      <c r="AI163"/>
      <c r="AJ163"/>
      <c r="AK163"/>
      <c r="AL163"/>
      <c r="AM163"/>
      <c r="AN163"/>
      <c r="AO163"/>
      <c r="AP163"/>
      <c r="AQ163"/>
      <c r="AR163"/>
      <c r="AS163"/>
      <c r="AT163"/>
      <c r="AU163"/>
      <c r="AV163"/>
      <c r="AW163"/>
      <c r="AX163"/>
    </row>
    <row r="164" spans="1:50" s="7" customFormat="1" ht="45" x14ac:dyDescent="0.25">
      <c r="A164" s="14" t="s">
        <v>202</v>
      </c>
      <c r="B164" s="15">
        <v>2522221040</v>
      </c>
      <c r="C164" s="16" t="s">
        <v>26</v>
      </c>
      <c r="D164" s="16" t="s">
        <v>29</v>
      </c>
      <c r="E164" s="31" t="s">
        <v>388</v>
      </c>
      <c r="F164" s="79" t="s">
        <v>404</v>
      </c>
      <c r="G164" s="31" t="s">
        <v>519</v>
      </c>
      <c r="H164" s="16" t="str">
        <f>VLOOKUP(D164,'[2]DATOS PRESUP'!$A$15:$C$33,3)</f>
        <v>Operación del modelo de planeación y evaluación de la Universidad Politécnica del Bicentenario</v>
      </c>
      <c r="I164" s="17">
        <v>1420</v>
      </c>
      <c r="J164" s="15" t="str">
        <f>VLOOKUP(I164,[2]partidas!$A$1:$B$274,2)</f>
        <v>Aportaciones a fondos de vivienda</v>
      </c>
      <c r="K164" s="18">
        <f t="shared" si="2"/>
        <v>34617.199999999997</v>
      </c>
      <c r="L164" s="18">
        <v>0</v>
      </c>
      <c r="M164" s="18">
        <v>0</v>
      </c>
      <c r="N164" s="57">
        <v>0</v>
      </c>
      <c r="O164" s="57">
        <v>0</v>
      </c>
      <c r="P164" s="57">
        <v>0</v>
      </c>
      <c r="Q164" s="57">
        <v>0</v>
      </c>
      <c r="R164" s="57">
        <v>0</v>
      </c>
      <c r="S164" s="57">
        <v>6923.44</v>
      </c>
      <c r="T164" s="57">
        <v>6923.44</v>
      </c>
      <c r="U164" s="57">
        <v>6923.44</v>
      </c>
      <c r="V164" s="57">
        <v>6923.44</v>
      </c>
      <c r="W164" s="57">
        <v>6923.44</v>
      </c>
      <c r="X164" s="58" t="s">
        <v>399</v>
      </c>
      <c r="Y164"/>
      <c r="Z164"/>
      <c r="AA164"/>
      <c r="AB164"/>
      <c r="AC164"/>
      <c r="AD164"/>
      <c r="AE164"/>
      <c r="AF164"/>
      <c r="AG164"/>
      <c r="AH164"/>
      <c r="AI164"/>
      <c r="AJ164"/>
      <c r="AK164"/>
      <c r="AL164"/>
      <c r="AM164"/>
      <c r="AN164"/>
      <c r="AO164"/>
      <c r="AP164"/>
      <c r="AQ164"/>
      <c r="AR164"/>
      <c r="AS164"/>
      <c r="AT164"/>
      <c r="AU164"/>
      <c r="AV164"/>
      <c r="AW164"/>
      <c r="AX164"/>
    </row>
    <row r="165" spans="1:50" s="7" customFormat="1" ht="45" x14ac:dyDescent="0.25">
      <c r="A165" s="14" t="s">
        <v>320</v>
      </c>
      <c r="B165" s="15">
        <v>1122010000</v>
      </c>
      <c r="C165" s="16" t="s">
        <v>26</v>
      </c>
      <c r="D165" s="16" t="s">
        <v>27</v>
      </c>
      <c r="E165" s="31" t="s">
        <v>387</v>
      </c>
      <c r="F165" s="79" t="s">
        <v>388</v>
      </c>
      <c r="G165" s="31" t="s">
        <v>520</v>
      </c>
      <c r="H165" s="16" t="str">
        <f>VLOOKUP(D165,'[2]DATOS PRESUP'!$A$15:$C$33,3)</f>
        <v>Dirección Estratégica de la Universidad Politécnica del Bicentenario</v>
      </c>
      <c r="I165" s="17">
        <v>1420</v>
      </c>
      <c r="J165" s="15" t="str">
        <f>VLOOKUP(I165,[2]partidas!$A$1:$B$274,2)</f>
        <v>Aportaciones a fondos de vivienda</v>
      </c>
      <c r="K165" s="18">
        <f t="shared" si="2"/>
        <v>17860.990000000002</v>
      </c>
      <c r="L165" s="18">
        <v>2551.5700000000002</v>
      </c>
      <c r="M165" s="18">
        <v>2551.5700000000002</v>
      </c>
      <c r="N165" s="57">
        <v>2551.5700000000002</v>
      </c>
      <c r="O165" s="57">
        <v>2551.5700000000002</v>
      </c>
      <c r="P165" s="57">
        <v>2551.5700000000002</v>
      </c>
      <c r="Q165" s="57">
        <v>2551.5700000000002</v>
      </c>
      <c r="R165" s="57">
        <v>2551.5700000000002</v>
      </c>
      <c r="T165" s="57">
        <v>0</v>
      </c>
      <c r="U165" s="57">
        <v>0</v>
      </c>
      <c r="V165" s="57">
        <v>0</v>
      </c>
      <c r="W165" s="57">
        <v>0</v>
      </c>
      <c r="X165" s="58" t="s">
        <v>399</v>
      </c>
      <c r="Y165"/>
      <c r="Z165"/>
      <c r="AA165"/>
      <c r="AB165"/>
      <c r="AC165"/>
      <c r="AD165"/>
      <c r="AE165"/>
      <c r="AF165"/>
      <c r="AG165"/>
      <c r="AH165"/>
      <c r="AI165"/>
      <c r="AJ165"/>
      <c r="AK165"/>
      <c r="AL165"/>
      <c r="AM165"/>
      <c r="AN165"/>
      <c r="AO165"/>
      <c r="AP165"/>
      <c r="AQ165"/>
      <c r="AR165"/>
      <c r="AS165"/>
      <c r="AT165"/>
      <c r="AU165"/>
      <c r="AV165"/>
      <c r="AW165"/>
      <c r="AX165"/>
    </row>
    <row r="166" spans="1:50" s="7" customFormat="1" ht="45" x14ac:dyDescent="0.25">
      <c r="A166" s="14" t="s">
        <v>320</v>
      </c>
      <c r="B166" s="15">
        <v>2522221040</v>
      </c>
      <c r="C166" s="16" t="s">
        <v>26</v>
      </c>
      <c r="D166" s="16" t="s">
        <v>27</v>
      </c>
      <c r="E166" s="31" t="s">
        <v>387</v>
      </c>
      <c r="F166" s="79" t="s">
        <v>400</v>
      </c>
      <c r="G166" s="31" t="s">
        <v>520</v>
      </c>
      <c r="H166" s="16" t="str">
        <f>VLOOKUP(D166,'[2]DATOS PRESUP'!$A$15:$C$33,3)</f>
        <v>Dirección Estratégica de la Universidad Politécnica del Bicentenario</v>
      </c>
      <c r="I166" s="17">
        <v>1420</v>
      </c>
      <c r="J166" s="15" t="str">
        <f>VLOOKUP(I166,[2]partidas!$A$1:$B$274,2)</f>
        <v>Aportaciones a fondos de vivienda</v>
      </c>
      <c r="K166" s="18">
        <f t="shared" si="2"/>
        <v>12757.85</v>
      </c>
      <c r="L166" s="18">
        <v>0</v>
      </c>
      <c r="M166" s="18">
        <v>0</v>
      </c>
      <c r="N166" s="57">
        <v>0</v>
      </c>
      <c r="O166" s="57">
        <v>0</v>
      </c>
      <c r="P166" s="57">
        <v>0</v>
      </c>
      <c r="Q166" s="57">
        <v>0</v>
      </c>
      <c r="R166" s="57">
        <v>0</v>
      </c>
      <c r="S166" s="57">
        <v>2551.5700000000002</v>
      </c>
      <c r="T166" s="57">
        <v>2551.5700000000002</v>
      </c>
      <c r="U166" s="57">
        <v>2551.5700000000002</v>
      </c>
      <c r="V166" s="57">
        <v>2551.5700000000002</v>
      </c>
      <c r="W166" s="57">
        <v>2551.5700000000002</v>
      </c>
      <c r="X166" s="58" t="s">
        <v>399</v>
      </c>
      <c r="Y166"/>
      <c r="Z166"/>
      <c r="AA166"/>
      <c r="AB166"/>
      <c r="AC166"/>
      <c r="AD166"/>
      <c r="AE166"/>
      <c r="AF166"/>
      <c r="AG166"/>
      <c r="AH166"/>
      <c r="AI166"/>
      <c r="AJ166"/>
      <c r="AK166"/>
      <c r="AL166"/>
      <c r="AM166"/>
      <c r="AN166"/>
      <c r="AO166"/>
      <c r="AP166"/>
      <c r="AQ166"/>
      <c r="AR166"/>
      <c r="AS166"/>
      <c r="AT166"/>
      <c r="AU166"/>
      <c r="AV166"/>
      <c r="AW166"/>
      <c r="AX166"/>
    </row>
    <row r="167" spans="1:50" s="7" customFormat="1" ht="45" x14ac:dyDescent="0.25">
      <c r="A167" s="14" t="s">
        <v>288</v>
      </c>
      <c r="B167" s="15">
        <v>1122010000</v>
      </c>
      <c r="C167" s="16" t="s">
        <v>31</v>
      </c>
      <c r="D167" s="16" t="s">
        <v>32</v>
      </c>
      <c r="E167" s="31" t="s">
        <v>386</v>
      </c>
      <c r="F167" s="79" t="s">
        <v>404</v>
      </c>
      <c r="G167" s="31" t="s">
        <v>524</v>
      </c>
      <c r="H167" s="16" t="str">
        <f>VLOOKUP(D167,'[2]DATOS PRESUP'!$A$15:$C$33,3)</f>
        <v>Administración  e impartición de los servicios educativos existentes de la Universidad Politécnica del Bicentenario</v>
      </c>
      <c r="I167" s="17">
        <v>1420</v>
      </c>
      <c r="J167" s="15" t="str">
        <f>VLOOKUP(I167,[2]partidas!$A$1:$B$274,2)</f>
        <v>Aportaciones a fondos de vivienda</v>
      </c>
      <c r="K167" s="18">
        <f t="shared" si="2"/>
        <v>30989.070000000007</v>
      </c>
      <c r="L167" s="18">
        <v>4427.01</v>
      </c>
      <c r="M167" s="18">
        <v>4427.01</v>
      </c>
      <c r="N167" s="57">
        <v>4427.01</v>
      </c>
      <c r="O167" s="57">
        <v>4427.01</v>
      </c>
      <c r="P167" s="57">
        <v>4427.01</v>
      </c>
      <c r="Q167" s="57">
        <v>4427.01</v>
      </c>
      <c r="R167" s="57">
        <v>4427.01</v>
      </c>
      <c r="T167" s="57">
        <v>0</v>
      </c>
      <c r="U167" s="57">
        <v>0</v>
      </c>
      <c r="V167" s="57">
        <v>0</v>
      </c>
      <c r="W167" s="57">
        <v>0</v>
      </c>
      <c r="X167" s="58" t="s">
        <v>399</v>
      </c>
      <c r="Y167"/>
      <c r="Z167"/>
      <c r="AA167"/>
      <c r="AB167"/>
      <c r="AC167"/>
      <c r="AD167"/>
      <c r="AE167"/>
      <c r="AF167"/>
      <c r="AG167"/>
      <c r="AH167"/>
      <c r="AI167"/>
      <c r="AJ167"/>
      <c r="AK167"/>
      <c r="AL167"/>
      <c r="AM167"/>
      <c r="AN167"/>
      <c r="AO167"/>
      <c r="AP167"/>
      <c r="AQ167"/>
      <c r="AR167"/>
      <c r="AS167"/>
      <c r="AT167"/>
      <c r="AU167"/>
      <c r="AV167"/>
      <c r="AW167"/>
      <c r="AX167"/>
    </row>
    <row r="168" spans="1:50" s="7" customFormat="1" ht="45" x14ac:dyDescent="0.25">
      <c r="A168" s="14" t="s">
        <v>288</v>
      </c>
      <c r="B168" s="15">
        <v>2522221040</v>
      </c>
      <c r="C168" s="16" t="s">
        <v>31</v>
      </c>
      <c r="D168" s="16" t="s">
        <v>32</v>
      </c>
      <c r="E168" s="31" t="s">
        <v>386</v>
      </c>
      <c r="F168" s="79" t="s">
        <v>404</v>
      </c>
      <c r="G168" s="31" t="s">
        <v>524</v>
      </c>
      <c r="H168" s="16" t="str">
        <f>VLOOKUP(D168,'[2]DATOS PRESUP'!$A$15:$C$33,3)</f>
        <v>Administración  e impartición de los servicios educativos existentes de la Universidad Politécnica del Bicentenario</v>
      </c>
      <c r="I168" s="17">
        <v>1420</v>
      </c>
      <c r="J168" s="15" t="str">
        <f>VLOOKUP(I168,[2]partidas!$A$1:$B$274,2)</f>
        <v>Aportaciones a fondos de vivienda</v>
      </c>
      <c r="K168" s="18">
        <f t="shared" si="2"/>
        <v>22135.050000000003</v>
      </c>
      <c r="L168" s="18">
        <v>0</v>
      </c>
      <c r="M168" s="18">
        <v>0</v>
      </c>
      <c r="N168" s="57">
        <v>0</v>
      </c>
      <c r="O168" s="57">
        <v>0</v>
      </c>
      <c r="P168" s="57">
        <v>0</v>
      </c>
      <c r="Q168" s="57">
        <v>0</v>
      </c>
      <c r="R168" s="57">
        <v>0</v>
      </c>
      <c r="S168" s="57">
        <v>4427.01</v>
      </c>
      <c r="T168" s="57">
        <v>4427.01</v>
      </c>
      <c r="U168" s="57">
        <v>4427.01</v>
      </c>
      <c r="V168" s="57">
        <v>4427.01</v>
      </c>
      <c r="W168" s="57">
        <v>4427.01</v>
      </c>
      <c r="X168" s="58" t="s">
        <v>399</v>
      </c>
      <c r="Y168"/>
      <c r="Z168"/>
      <c r="AA168"/>
      <c r="AB168"/>
      <c r="AC168"/>
      <c r="AD168"/>
      <c r="AE168"/>
      <c r="AF168"/>
      <c r="AG168"/>
      <c r="AH168"/>
      <c r="AI168"/>
      <c r="AJ168"/>
      <c r="AK168"/>
      <c r="AL168"/>
      <c r="AM168"/>
      <c r="AN168"/>
      <c r="AO168"/>
      <c r="AP168"/>
      <c r="AQ168"/>
      <c r="AR168"/>
      <c r="AS168"/>
      <c r="AT168"/>
      <c r="AU168"/>
      <c r="AV168"/>
      <c r="AW168"/>
      <c r="AX168"/>
    </row>
    <row r="169" spans="1:50" s="7" customFormat="1" ht="45" x14ac:dyDescent="0.25">
      <c r="A169" s="14" t="s">
        <v>90</v>
      </c>
      <c r="B169" s="15">
        <v>1122010000</v>
      </c>
      <c r="C169" s="16" t="s">
        <v>31</v>
      </c>
      <c r="D169" s="16" t="s">
        <v>32</v>
      </c>
      <c r="E169" s="31" t="s">
        <v>386</v>
      </c>
      <c r="F169" s="79" t="s">
        <v>400</v>
      </c>
      <c r="G169" s="31" t="s">
        <v>502</v>
      </c>
      <c r="H169" s="16" t="str">
        <f>VLOOKUP(D169,'[2]DATOS PRESUP'!$A$15:$C$33,3)</f>
        <v>Administración  e impartición de los servicios educativos existentes de la Universidad Politécnica del Bicentenario</v>
      </c>
      <c r="I169" s="17">
        <v>1420</v>
      </c>
      <c r="J169" s="15" t="str">
        <f>VLOOKUP(I169,[2]partidas!$A$1:$B$274,2)</f>
        <v>Aportaciones a fondos de vivienda</v>
      </c>
      <c r="K169" s="18">
        <f t="shared" si="2"/>
        <v>59255.859999999986</v>
      </c>
      <c r="L169" s="18">
        <v>8240.1299999999992</v>
      </c>
      <c r="M169" s="18">
        <v>8240.1299999999992</v>
      </c>
      <c r="N169" s="57">
        <v>8240.1299999999992</v>
      </c>
      <c r="O169" s="57">
        <v>8240.1299999999992</v>
      </c>
      <c r="P169" s="57">
        <v>8240.1299999999992</v>
      </c>
      <c r="Q169" s="57">
        <v>8240.1299999999992</v>
      </c>
      <c r="R169" s="57">
        <v>8240.1299999999992</v>
      </c>
      <c r="S169" s="57">
        <f>8240.13-6665.18</f>
        <v>1574.9499999999989</v>
      </c>
      <c r="T169" s="57">
        <v>0</v>
      </c>
      <c r="U169" s="57">
        <v>0</v>
      </c>
      <c r="V169" s="57">
        <v>0</v>
      </c>
      <c r="W169" s="57">
        <v>0</v>
      </c>
      <c r="X169" s="58" t="s">
        <v>399</v>
      </c>
      <c r="Y169"/>
      <c r="Z169"/>
      <c r="AA169"/>
      <c r="AB169"/>
      <c r="AC169"/>
      <c r="AD169"/>
      <c r="AE169"/>
      <c r="AF169"/>
      <c r="AG169"/>
      <c r="AH169"/>
      <c r="AI169"/>
      <c r="AJ169"/>
      <c r="AK169"/>
      <c r="AL169"/>
      <c r="AM169"/>
      <c r="AN169"/>
      <c r="AO169"/>
      <c r="AP169"/>
      <c r="AQ169"/>
      <c r="AR169"/>
      <c r="AS169"/>
      <c r="AT169"/>
      <c r="AU169"/>
      <c r="AV169"/>
      <c r="AW169"/>
      <c r="AX169"/>
    </row>
    <row r="170" spans="1:50" s="7" customFormat="1" ht="45" x14ac:dyDescent="0.25">
      <c r="A170" s="14" t="s">
        <v>90</v>
      </c>
      <c r="B170" s="15">
        <v>2522221040</v>
      </c>
      <c r="C170" s="16" t="s">
        <v>31</v>
      </c>
      <c r="D170" s="16" t="s">
        <v>32</v>
      </c>
      <c r="E170" s="31" t="s">
        <v>386</v>
      </c>
      <c r="F170" s="79" t="s">
        <v>400</v>
      </c>
      <c r="G170" s="31" t="s">
        <v>502</v>
      </c>
      <c r="H170" s="16" t="str">
        <f>VLOOKUP(D170,'[2]DATOS PRESUP'!$A$15:$C$33,3)</f>
        <v>Administración  e impartición de los servicios educativos existentes de la Universidad Politécnica del Bicentenario</v>
      </c>
      <c r="I170" s="17">
        <v>1420</v>
      </c>
      <c r="J170" s="15" t="str">
        <f>VLOOKUP(I170,[2]partidas!$A$1:$B$274,2)</f>
        <v>Aportaciones a fondos de vivienda</v>
      </c>
      <c r="K170" s="18">
        <f t="shared" si="2"/>
        <v>39625.699999999997</v>
      </c>
      <c r="L170" s="18">
        <v>0</v>
      </c>
      <c r="M170" s="18">
        <v>0</v>
      </c>
      <c r="N170" s="57">
        <v>0</v>
      </c>
      <c r="O170" s="57">
        <v>0</v>
      </c>
      <c r="P170" s="57">
        <v>0</v>
      </c>
      <c r="Q170" s="57">
        <v>0</v>
      </c>
      <c r="R170" s="57">
        <v>0</v>
      </c>
      <c r="S170" s="57">
        <v>6665.18</v>
      </c>
      <c r="T170" s="57">
        <v>8240.1299999999992</v>
      </c>
      <c r="U170" s="57">
        <v>8240.1299999999992</v>
      </c>
      <c r="V170" s="57">
        <v>8240.1299999999992</v>
      </c>
      <c r="W170" s="57">
        <v>8240.1299999999992</v>
      </c>
      <c r="X170" s="58" t="s">
        <v>399</v>
      </c>
      <c r="Y170"/>
      <c r="Z170"/>
      <c r="AA170"/>
      <c r="AB170"/>
      <c r="AC170"/>
      <c r="AD170"/>
      <c r="AE170"/>
      <c r="AF170"/>
      <c r="AG170"/>
      <c r="AH170"/>
      <c r="AI170"/>
      <c r="AJ170"/>
      <c r="AK170"/>
      <c r="AL170"/>
      <c r="AM170"/>
      <c r="AN170"/>
      <c r="AO170"/>
      <c r="AP170"/>
      <c r="AQ170"/>
      <c r="AR170"/>
      <c r="AS170"/>
      <c r="AT170"/>
      <c r="AU170"/>
      <c r="AV170"/>
      <c r="AW170"/>
      <c r="AX170"/>
    </row>
    <row r="171" spans="1:50" s="7" customFormat="1" ht="45" x14ac:dyDescent="0.25">
      <c r="A171" s="14" t="s">
        <v>99</v>
      </c>
      <c r="B171" s="15">
        <v>1122010000</v>
      </c>
      <c r="C171" s="16" t="s">
        <v>31</v>
      </c>
      <c r="D171" s="16" t="s">
        <v>32</v>
      </c>
      <c r="E171" s="31" t="s">
        <v>386</v>
      </c>
      <c r="F171" s="79" t="s">
        <v>401</v>
      </c>
      <c r="G171" s="31" t="s">
        <v>503</v>
      </c>
      <c r="H171" s="16" t="str">
        <f>VLOOKUP(D171,'[2]DATOS PRESUP'!$A$15:$C$33,3)</f>
        <v>Administración  e impartición de los servicios educativos existentes de la Universidad Politécnica del Bicentenario</v>
      </c>
      <c r="I171" s="17">
        <v>1420</v>
      </c>
      <c r="J171" s="15" t="str">
        <f>VLOOKUP(I171,[2]partidas!$A$1:$B$274,2)</f>
        <v>Aportaciones a fondos de vivienda</v>
      </c>
      <c r="K171" s="18">
        <f t="shared" si="2"/>
        <v>41893.839999999997</v>
      </c>
      <c r="L171" s="18">
        <v>5236.7299999999996</v>
      </c>
      <c r="M171" s="18">
        <v>5236.7299999999996</v>
      </c>
      <c r="N171" s="57">
        <v>5236.7299999999996</v>
      </c>
      <c r="O171" s="57">
        <v>5236.7299999999996</v>
      </c>
      <c r="P171" s="57">
        <v>5236.7299999999996</v>
      </c>
      <c r="Q171" s="57">
        <v>5236.7299999999996</v>
      </c>
      <c r="R171" s="57">
        <v>5236.7299999999996</v>
      </c>
      <c r="S171" s="57">
        <v>5236.7299999999996</v>
      </c>
      <c r="T171" s="57">
        <v>0</v>
      </c>
      <c r="U171" s="57">
        <v>0</v>
      </c>
      <c r="V171" s="57">
        <v>0</v>
      </c>
      <c r="W171" s="57">
        <v>0</v>
      </c>
      <c r="X171" s="58" t="s">
        <v>399</v>
      </c>
      <c r="Y171"/>
      <c r="Z171"/>
      <c r="AA171"/>
      <c r="AB171"/>
      <c r="AC171"/>
      <c r="AD171"/>
      <c r="AE171"/>
      <c r="AF171"/>
      <c r="AG171"/>
      <c r="AH171"/>
      <c r="AI171"/>
      <c r="AJ171"/>
      <c r="AK171"/>
      <c r="AL171"/>
      <c r="AM171"/>
      <c r="AN171"/>
      <c r="AO171"/>
      <c r="AP171"/>
      <c r="AQ171"/>
      <c r="AR171"/>
      <c r="AS171"/>
      <c r="AT171"/>
      <c r="AU171"/>
      <c r="AV171"/>
      <c r="AW171"/>
      <c r="AX171"/>
    </row>
    <row r="172" spans="1:50" s="7" customFormat="1" ht="45" x14ac:dyDescent="0.25">
      <c r="A172" s="14" t="s">
        <v>99</v>
      </c>
      <c r="B172" s="15">
        <v>2522221040</v>
      </c>
      <c r="C172" s="16" t="s">
        <v>31</v>
      </c>
      <c r="D172" s="16" t="s">
        <v>32</v>
      </c>
      <c r="E172" s="31" t="s">
        <v>386</v>
      </c>
      <c r="F172" s="79" t="s">
        <v>401</v>
      </c>
      <c r="G172" s="31" t="s">
        <v>503</v>
      </c>
      <c r="H172" s="16" t="str">
        <f>VLOOKUP(D172,'[2]DATOS PRESUP'!$A$15:$C$33,3)</f>
        <v>Administración  e impartición de los servicios educativos existentes de la Universidad Politécnica del Bicentenario</v>
      </c>
      <c r="I172" s="17">
        <v>1420</v>
      </c>
      <c r="J172" s="15" t="str">
        <f>VLOOKUP(I172,[2]partidas!$A$1:$B$274,2)</f>
        <v>Aportaciones a fondos de vivienda</v>
      </c>
      <c r="K172" s="18">
        <f t="shared" si="2"/>
        <v>20946.919999999998</v>
      </c>
      <c r="L172" s="18">
        <v>0</v>
      </c>
      <c r="M172" s="18">
        <v>0</v>
      </c>
      <c r="N172" s="57">
        <v>0</v>
      </c>
      <c r="O172" s="57">
        <v>0</v>
      </c>
      <c r="P172" s="57">
        <v>0</v>
      </c>
      <c r="Q172" s="57">
        <v>0</v>
      </c>
      <c r="R172" s="57">
        <v>0</v>
      </c>
      <c r="S172" s="57">
        <v>0</v>
      </c>
      <c r="T172" s="57">
        <v>5236.7299999999996</v>
      </c>
      <c r="U172" s="57">
        <v>5236.7299999999996</v>
      </c>
      <c r="V172" s="57">
        <v>5236.7299999999996</v>
      </c>
      <c r="W172" s="57">
        <v>5236.7299999999996</v>
      </c>
      <c r="X172" s="58" t="s">
        <v>399</v>
      </c>
      <c r="Y172"/>
      <c r="Z172"/>
      <c r="AA172"/>
      <c r="AB172"/>
      <c r="AC172"/>
      <c r="AD172"/>
      <c r="AE172"/>
      <c r="AF172"/>
      <c r="AG172"/>
      <c r="AH172"/>
      <c r="AI172"/>
      <c r="AJ172"/>
      <c r="AK172"/>
      <c r="AL172"/>
      <c r="AM172"/>
      <c r="AN172"/>
      <c r="AO172"/>
      <c r="AP172"/>
      <c r="AQ172"/>
      <c r="AR172"/>
      <c r="AS172"/>
      <c r="AT172"/>
      <c r="AU172"/>
      <c r="AV172"/>
      <c r="AW172"/>
      <c r="AX172"/>
    </row>
    <row r="173" spans="1:50" s="7" customFormat="1" ht="45" x14ac:dyDescent="0.25">
      <c r="A173" s="14" t="s">
        <v>81</v>
      </c>
      <c r="B173" s="15">
        <v>1122010000</v>
      </c>
      <c r="C173" s="16" t="s">
        <v>31</v>
      </c>
      <c r="D173" s="16" t="s">
        <v>32</v>
      </c>
      <c r="E173" s="31" t="s">
        <v>386</v>
      </c>
      <c r="F173" s="79" t="s">
        <v>405</v>
      </c>
      <c r="G173" s="31" t="s">
        <v>516</v>
      </c>
      <c r="H173" s="16" t="str">
        <f>VLOOKUP(D173,'[2]DATOS PRESUP'!$A$15:$C$33,3)</f>
        <v>Administración  e impartición de los servicios educativos existentes de la Universidad Politécnica del Bicentenario</v>
      </c>
      <c r="I173" s="17">
        <v>1420</v>
      </c>
      <c r="J173" s="15" t="str">
        <f>VLOOKUP(I173,[2]partidas!$A$1:$B$274,2)</f>
        <v>Aportaciones a fondos de vivienda</v>
      </c>
      <c r="K173" s="18">
        <f t="shared" si="2"/>
        <v>14568.479999999998</v>
      </c>
      <c r="L173" s="18">
        <v>1821.06</v>
      </c>
      <c r="M173" s="18">
        <v>1821.06</v>
      </c>
      <c r="N173" s="57">
        <v>1821.06</v>
      </c>
      <c r="O173" s="57">
        <v>1821.06</v>
      </c>
      <c r="P173" s="57">
        <v>1821.06</v>
      </c>
      <c r="Q173" s="57">
        <v>1821.06</v>
      </c>
      <c r="R173" s="57">
        <v>1821.06</v>
      </c>
      <c r="S173" s="57">
        <v>1821.06</v>
      </c>
      <c r="T173" s="57">
        <v>0</v>
      </c>
      <c r="U173" s="57">
        <v>0</v>
      </c>
      <c r="V173" s="57">
        <v>0</v>
      </c>
      <c r="W173" s="57">
        <v>0</v>
      </c>
      <c r="X173" s="58" t="s">
        <v>399</v>
      </c>
      <c r="Y173"/>
      <c r="Z173"/>
      <c r="AA173"/>
      <c r="AB173"/>
      <c r="AC173"/>
      <c r="AD173"/>
      <c r="AE173"/>
      <c r="AF173"/>
      <c r="AG173"/>
      <c r="AH173"/>
      <c r="AI173"/>
      <c r="AJ173"/>
      <c r="AK173"/>
      <c r="AL173"/>
      <c r="AM173"/>
      <c r="AN173"/>
      <c r="AO173"/>
      <c r="AP173"/>
      <c r="AQ173"/>
      <c r="AR173"/>
      <c r="AS173"/>
      <c r="AT173"/>
      <c r="AU173"/>
      <c r="AV173"/>
      <c r="AW173"/>
      <c r="AX173"/>
    </row>
    <row r="174" spans="1:50" s="7" customFormat="1" ht="45" x14ac:dyDescent="0.25">
      <c r="A174" s="14" t="s">
        <v>81</v>
      </c>
      <c r="B174" s="15">
        <v>2522221040</v>
      </c>
      <c r="C174" s="16" t="s">
        <v>31</v>
      </c>
      <c r="D174" s="16" t="s">
        <v>32</v>
      </c>
      <c r="E174" s="31" t="s">
        <v>386</v>
      </c>
      <c r="F174" s="79" t="s">
        <v>405</v>
      </c>
      <c r="G174" s="31" t="s">
        <v>516</v>
      </c>
      <c r="H174" s="16" t="str">
        <f>VLOOKUP(D174,'[2]DATOS PRESUP'!$A$15:$C$33,3)</f>
        <v>Administración  e impartición de los servicios educativos existentes de la Universidad Politécnica del Bicentenario</v>
      </c>
      <c r="I174" s="17">
        <v>1420</v>
      </c>
      <c r="J174" s="15" t="str">
        <f>VLOOKUP(I174,[2]partidas!$A$1:$B$274,2)</f>
        <v>Aportaciones a fondos de vivienda</v>
      </c>
      <c r="K174" s="18">
        <f t="shared" si="2"/>
        <v>7284.24</v>
      </c>
      <c r="L174" s="18">
        <v>0</v>
      </c>
      <c r="M174" s="18">
        <v>0</v>
      </c>
      <c r="N174" s="57">
        <v>0</v>
      </c>
      <c r="O174" s="57">
        <v>0</v>
      </c>
      <c r="P174" s="57">
        <v>0</v>
      </c>
      <c r="Q174" s="57">
        <v>0</v>
      </c>
      <c r="R174" s="57">
        <v>0</v>
      </c>
      <c r="S174" s="57">
        <v>0</v>
      </c>
      <c r="T174" s="57">
        <v>1821.06</v>
      </c>
      <c r="U174" s="57">
        <v>1821.06</v>
      </c>
      <c r="V174" s="57">
        <v>1821.06</v>
      </c>
      <c r="W174" s="57">
        <v>1821.06</v>
      </c>
      <c r="X174" s="58" t="s">
        <v>399</v>
      </c>
      <c r="Y174"/>
      <c r="Z174"/>
      <c r="AA174"/>
      <c r="AB174"/>
      <c r="AC174"/>
      <c r="AD174"/>
      <c r="AE174"/>
      <c r="AF174"/>
      <c r="AG174"/>
      <c r="AH174"/>
      <c r="AI174"/>
      <c r="AJ174"/>
      <c r="AK174"/>
      <c r="AL174"/>
      <c r="AM174"/>
      <c r="AN174"/>
      <c r="AO174"/>
      <c r="AP174"/>
      <c r="AQ174"/>
      <c r="AR174"/>
      <c r="AS174"/>
      <c r="AT174"/>
      <c r="AU174"/>
      <c r="AV174"/>
      <c r="AW174"/>
      <c r="AX174"/>
    </row>
    <row r="175" spans="1:50" s="7" customFormat="1" ht="45" x14ac:dyDescent="0.25">
      <c r="A175" s="14" t="s">
        <v>423</v>
      </c>
      <c r="B175" s="15">
        <v>1122010000</v>
      </c>
      <c r="C175" s="16" t="s">
        <v>31</v>
      </c>
      <c r="D175" s="16" t="s">
        <v>32</v>
      </c>
      <c r="E175" s="31" t="s">
        <v>386</v>
      </c>
      <c r="F175" s="79" t="s">
        <v>406</v>
      </c>
      <c r="G175" s="31" t="s">
        <v>504</v>
      </c>
      <c r="H175" s="16" t="str">
        <f>VLOOKUP(D175,'[2]DATOS PRESUP'!$A$15:$C$33,3)</f>
        <v>Administración  e impartición de los servicios educativos existentes de la Universidad Politécnica del Bicentenario</v>
      </c>
      <c r="I175" s="17">
        <v>1420</v>
      </c>
      <c r="J175" s="15" t="str">
        <f>VLOOKUP(I175,[2]partidas!$A$1:$B$274,2)</f>
        <v>Aportaciones a fondos de vivienda</v>
      </c>
      <c r="K175" s="18">
        <f t="shared" si="2"/>
        <v>136834.4</v>
      </c>
      <c r="L175" s="18">
        <v>17104.3</v>
      </c>
      <c r="M175" s="18">
        <v>17104.3</v>
      </c>
      <c r="N175" s="57">
        <v>17104.3</v>
      </c>
      <c r="O175" s="57">
        <v>17104.3</v>
      </c>
      <c r="P175" s="57">
        <v>17104.3</v>
      </c>
      <c r="Q175" s="57">
        <v>17104.3</v>
      </c>
      <c r="R175" s="57">
        <v>17104.3</v>
      </c>
      <c r="S175" s="57">
        <v>17104.3</v>
      </c>
      <c r="T175" s="57">
        <v>0</v>
      </c>
      <c r="U175" s="57">
        <v>0</v>
      </c>
      <c r="V175" s="57">
        <v>0</v>
      </c>
      <c r="W175" s="57">
        <v>0</v>
      </c>
      <c r="X175" s="58" t="s">
        <v>399</v>
      </c>
      <c r="Y175"/>
      <c r="Z175"/>
      <c r="AA175"/>
      <c r="AB175"/>
      <c r="AC175"/>
      <c r="AD175"/>
      <c r="AE175"/>
      <c r="AF175"/>
      <c r="AG175"/>
      <c r="AH175"/>
      <c r="AI175"/>
      <c r="AJ175"/>
      <c r="AK175"/>
      <c r="AL175"/>
      <c r="AM175"/>
      <c r="AN175"/>
      <c r="AO175"/>
      <c r="AP175"/>
      <c r="AQ175"/>
      <c r="AR175"/>
      <c r="AS175"/>
      <c r="AT175"/>
      <c r="AU175"/>
      <c r="AV175"/>
      <c r="AW175"/>
      <c r="AX175"/>
    </row>
    <row r="176" spans="1:50" s="7" customFormat="1" ht="45" x14ac:dyDescent="0.25">
      <c r="A176" s="14" t="s">
        <v>423</v>
      </c>
      <c r="B176" s="15">
        <v>2522221040</v>
      </c>
      <c r="C176" s="16" t="s">
        <v>31</v>
      </c>
      <c r="D176" s="16" t="s">
        <v>32</v>
      </c>
      <c r="E176" s="31" t="s">
        <v>386</v>
      </c>
      <c r="F176" s="79" t="s">
        <v>406</v>
      </c>
      <c r="G176" s="31" t="s">
        <v>504</v>
      </c>
      <c r="H176" s="16" t="str">
        <f>VLOOKUP(D176,'[2]DATOS PRESUP'!$A$15:$C$33,3)</f>
        <v>Administración  e impartición de los servicios educativos existentes de la Universidad Politécnica del Bicentenario</v>
      </c>
      <c r="I176" s="17">
        <v>1420</v>
      </c>
      <c r="J176" s="15" t="str">
        <f>VLOOKUP(I176,[2]partidas!$A$1:$B$274,2)</f>
        <v>Aportaciones a fondos de vivienda</v>
      </c>
      <c r="K176" s="18">
        <f t="shared" si="2"/>
        <v>68417.2</v>
      </c>
      <c r="L176" s="18">
        <v>0</v>
      </c>
      <c r="M176" s="18">
        <v>0</v>
      </c>
      <c r="N176" s="57">
        <v>0</v>
      </c>
      <c r="O176" s="57">
        <v>0</v>
      </c>
      <c r="P176" s="57">
        <v>0</v>
      </c>
      <c r="Q176" s="57">
        <v>0</v>
      </c>
      <c r="R176" s="57">
        <v>0</v>
      </c>
      <c r="S176" s="57">
        <v>0</v>
      </c>
      <c r="T176" s="57">
        <v>17104.3</v>
      </c>
      <c r="U176" s="57">
        <v>17104.3</v>
      </c>
      <c r="V176" s="57">
        <v>17104.3</v>
      </c>
      <c r="W176" s="57">
        <v>17104.3</v>
      </c>
      <c r="X176" s="58" t="s">
        <v>399</v>
      </c>
      <c r="Y176"/>
      <c r="Z176"/>
      <c r="AA176"/>
      <c r="AB176"/>
      <c r="AC176"/>
      <c r="AD176"/>
      <c r="AE176"/>
      <c r="AF176"/>
      <c r="AG176"/>
      <c r="AH176"/>
      <c r="AI176"/>
      <c r="AJ176"/>
      <c r="AK176"/>
      <c r="AL176"/>
      <c r="AM176"/>
      <c r="AN176"/>
      <c r="AO176"/>
      <c r="AP176"/>
      <c r="AQ176"/>
      <c r="AR176"/>
      <c r="AS176"/>
      <c r="AT176"/>
      <c r="AU176"/>
      <c r="AV176"/>
      <c r="AW176"/>
      <c r="AX176"/>
    </row>
    <row r="177" spans="1:50" s="7" customFormat="1" ht="45" x14ac:dyDescent="0.25">
      <c r="A177" s="14" t="s">
        <v>422</v>
      </c>
      <c r="B177" s="15">
        <v>1122010000</v>
      </c>
      <c r="C177" s="16" t="s">
        <v>31</v>
      </c>
      <c r="D177" s="16" t="s">
        <v>32</v>
      </c>
      <c r="E177" s="31" t="s">
        <v>386</v>
      </c>
      <c r="F177" s="79" t="s">
        <v>407</v>
      </c>
      <c r="G177" s="31" t="s">
        <v>505</v>
      </c>
      <c r="H177" s="16" t="str">
        <f>VLOOKUP(D177,'[2]DATOS PRESUP'!$A$15:$C$33,3)</f>
        <v>Administración  e impartición de los servicios educativos existentes de la Universidad Politécnica del Bicentenario</v>
      </c>
      <c r="I177" s="17">
        <v>1420</v>
      </c>
      <c r="J177" s="15" t="str">
        <f>VLOOKUP(I177,[2]partidas!$A$1:$B$274,2)</f>
        <v>Aportaciones a fondos de vivienda</v>
      </c>
      <c r="K177" s="18">
        <f t="shared" si="2"/>
        <v>65921.039999999994</v>
      </c>
      <c r="L177" s="18">
        <v>8240.1299999999992</v>
      </c>
      <c r="M177" s="18">
        <v>8240.1299999999992</v>
      </c>
      <c r="N177" s="57">
        <v>8240.1299999999992</v>
      </c>
      <c r="O177" s="57">
        <v>8240.1299999999992</v>
      </c>
      <c r="P177" s="57">
        <v>8240.1299999999992</v>
      </c>
      <c r="Q177" s="57">
        <v>8240.1299999999992</v>
      </c>
      <c r="R177" s="57">
        <v>8240.1299999999992</v>
      </c>
      <c r="S177" s="57">
        <v>8240.1299999999992</v>
      </c>
      <c r="T177" s="57">
        <v>0</v>
      </c>
      <c r="U177" s="57">
        <v>0</v>
      </c>
      <c r="V177" s="57">
        <v>0</v>
      </c>
      <c r="W177" s="57">
        <v>0</v>
      </c>
      <c r="X177" s="58" t="s">
        <v>399</v>
      </c>
      <c r="Y177"/>
      <c r="Z177"/>
      <c r="AA177"/>
      <c r="AB177"/>
      <c r="AC177"/>
      <c r="AD177"/>
      <c r="AE177"/>
      <c r="AF177"/>
      <c r="AG177"/>
      <c r="AH177"/>
      <c r="AI177"/>
      <c r="AJ177"/>
      <c r="AK177"/>
      <c r="AL177"/>
      <c r="AM177"/>
      <c r="AN177"/>
      <c r="AO177"/>
      <c r="AP177"/>
      <c r="AQ177"/>
      <c r="AR177"/>
      <c r="AS177"/>
      <c r="AT177"/>
      <c r="AU177"/>
      <c r="AV177"/>
      <c r="AW177"/>
      <c r="AX177"/>
    </row>
    <row r="178" spans="1:50" s="7" customFormat="1" ht="45" x14ac:dyDescent="0.25">
      <c r="A178" s="14" t="s">
        <v>422</v>
      </c>
      <c r="B178" s="15">
        <v>2522221040</v>
      </c>
      <c r="C178" s="16" t="s">
        <v>31</v>
      </c>
      <c r="D178" s="16" t="s">
        <v>32</v>
      </c>
      <c r="E178" s="31" t="s">
        <v>386</v>
      </c>
      <c r="F178" s="79" t="s">
        <v>407</v>
      </c>
      <c r="G178" s="31" t="s">
        <v>505</v>
      </c>
      <c r="H178" s="16" t="str">
        <f>VLOOKUP(D178,'[2]DATOS PRESUP'!$A$15:$C$33,3)</f>
        <v>Administración  e impartición de los servicios educativos existentes de la Universidad Politécnica del Bicentenario</v>
      </c>
      <c r="I178" s="17">
        <v>1420</v>
      </c>
      <c r="J178" s="15" t="str">
        <f>VLOOKUP(I178,[2]partidas!$A$1:$B$274,2)</f>
        <v>Aportaciones a fondos de vivienda</v>
      </c>
      <c r="K178" s="18">
        <f t="shared" si="2"/>
        <v>32960.519999999997</v>
      </c>
      <c r="L178" s="18">
        <v>0</v>
      </c>
      <c r="M178" s="18">
        <v>0</v>
      </c>
      <c r="N178" s="57">
        <v>0</v>
      </c>
      <c r="O178" s="57">
        <v>0</v>
      </c>
      <c r="P178" s="57">
        <v>0</v>
      </c>
      <c r="Q178" s="57">
        <v>0</v>
      </c>
      <c r="R178" s="57">
        <v>0</v>
      </c>
      <c r="S178" s="57">
        <v>0</v>
      </c>
      <c r="T178" s="57">
        <v>8240.1299999999992</v>
      </c>
      <c r="U178" s="57">
        <v>8240.1299999999992</v>
      </c>
      <c r="V178" s="57">
        <v>8240.1299999999992</v>
      </c>
      <c r="W178" s="57">
        <v>8240.1299999999992</v>
      </c>
      <c r="X178" s="58" t="s">
        <v>399</v>
      </c>
      <c r="Y178"/>
      <c r="Z178"/>
      <c r="AA178"/>
      <c r="AB178"/>
      <c r="AC178"/>
      <c r="AD178"/>
      <c r="AE178"/>
      <c r="AF178"/>
      <c r="AG178"/>
      <c r="AH178"/>
      <c r="AI178"/>
      <c r="AJ178"/>
      <c r="AK178"/>
      <c r="AL178"/>
      <c r="AM178"/>
      <c r="AN178"/>
      <c r="AO178"/>
      <c r="AP178"/>
      <c r="AQ178"/>
      <c r="AR178"/>
      <c r="AS178"/>
      <c r="AT178"/>
      <c r="AU178"/>
      <c r="AV178"/>
      <c r="AW178"/>
      <c r="AX178"/>
    </row>
    <row r="179" spans="1:50" s="7" customFormat="1" ht="45" x14ac:dyDescent="0.25">
      <c r="A179" s="14" t="s">
        <v>110</v>
      </c>
      <c r="B179" s="15">
        <v>1122010000</v>
      </c>
      <c r="C179" s="16" t="s">
        <v>31</v>
      </c>
      <c r="D179" s="16" t="s">
        <v>32</v>
      </c>
      <c r="E179" s="31" t="s">
        <v>386</v>
      </c>
      <c r="F179" s="79">
        <v>11</v>
      </c>
      <c r="G179" s="31" t="s">
        <v>510</v>
      </c>
      <c r="H179" s="16" t="str">
        <f>VLOOKUP(D179,'[2]DATOS PRESUP'!$A$15:$C$33,3)</f>
        <v>Administración  e impartición de los servicios educativos existentes de la Universidad Politécnica del Bicentenario</v>
      </c>
      <c r="I179" s="17">
        <v>1420</v>
      </c>
      <c r="J179" s="15" t="str">
        <f>VLOOKUP(I179,[2]partidas!$A$1:$B$274,2)</f>
        <v>Aportaciones a fondos de vivienda</v>
      </c>
      <c r="K179" s="18">
        <f t="shared" si="2"/>
        <v>32426.16</v>
      </c>
      <c r="L179" s="18">
        <v>4053.27</v>
      </c>
      <c r="M179" s="18">
        <v>4053.27</v>
      </c>
      <c r="N179" s="57">
        <v>4053.27</v>
      </c>
      <c r="O179" s="57">
        <v>4053.27</v>
      </c>
      <c r="P179" s="57">
        <v>4053.27</v>
      </c>
      <c r="Q179" s="57">
        <v>4053.27</v>
      </c>
      <c r="R179" s="57">
        <v>4053.27</v>
      </c>
      <c r="S179" s="57">
        <v>4053.27</v>
      </c>
      <c r="T179" s="57">
        <v>0</v>
      </c>
      <c r="U179" s="57">
        <v>0</v>
      </c>
      <c r="V179" s="57">
        <v>0</v>
      </c>
      <c r="W179" s="57">
        <v>0</v>
      </c>
      <c r="X179" s="58" t="s">
        <v>399</v>
      </c>
      <c r="Y179"/>
      <c r="Z179"/>
      <c r="AA179"/>
      <c r="AB179"/>
      <c r="AC179"/>
      <c r="AD179"/>
      <c r="AE179"/>
      <c r="AF179"/>
      <c r="AG179"/>
      <c r="AH179"/>
      <c r="AI179"/>
      <c r="AJ179"/>
      <c r="AK179"/>
      <c r="AL179"/>
      <c r="AM179"/>
      <c r="AN179"/>
      <c r="AO179"/>
      <c r="AP179"/>
      <c r="AQ179"/>
      <c r="AR179"/>
      <c r="AS179"/>
      <c r="AT179"/>
      <c r="AU179"/>
      <c r="AV179"/>
      <c r="AW179"/>
      <c r="AX179"/>
    </row>
    <row r="180" spans="1:50" s="7" customFormat="1" ht="45" x14ac:dyDescent="0.25">
      <c r="A180" s="14" t="s">
        <v>110</v>
      </c>
      <c r="B180" s="15">
        <v>2522221040</v>
      </c>
      <c r="C180" s="16" t="s">
        <v>31</v>
      </c>
      <c r="D180" s="16" t="s">
        <v>32</v>
      </c>
      <c r="E180" s="31" t="s">
        <v>386</v>
      </c>
      <c r="F180" s="79">
        <v>11</v>
      </c>
      <c r="G180" s="31" t="s">
        <v>510</v>
      </c>
      <c r="H180" s="16" t="str">
        <f>VLOOKUP(D180,'[2]DATOS PRESUP'!$A$15:$C$33,3)</f>
        <v>Administración  e impartición de los servicios educativos existentes de la Universidad Politécnica del Bicentenario</v>
      </c>
      <c r="I180" s="17">
        <v>1420</v>
      </c>
      <c r="J180" s="15" t="str">
        <f>VLOOKUP(I180,[2]partidas!$A$1:$B$274,2)</f>
        <v>Aportaciones a fondos de vivienda</v>
      </c>
      <c r="K180" s="18">
        <f t="shared" si="2"/>
        <v>16213.08</v>
      </c>
      <c r="L180" s="18">
        <v>0</v>
      </c>
      <c r="M180" s="18">
        <v>0</v>
      </c>
      <c r="N180" s="57">
        <v>0</v>
      </c>
      <c r="O180" s="57">
        <v>0</v>
      </c>
      <c r="P180" s="57">
        <v>0</v>
      </c>
      <c r="Q180" s="57">
        <v>0</v>
      </c>
      <c r="R180" s="57">
        <v>0</v>
      </c>
      <c r="S180" s="57">
        <v>0</v>
      </c>
      <c r="T180" s="57">
        <v>4053.27</v>
      </c>
      <c r="U180" s="57">
        <v>4053.27</v>
      </c>
      <c r="V180" s="57">
        <v>4053.27</v>
      </c>
      <c r="W180" s="57">
        <v>4053.27</v>
      </c>
      <c r="X180" s="58" t="s">
        <v>399</v>
      </c>
      <c r="Y180"/>
      <c r="Z180"/>
      <c r="AA180"/>
      <c r="AB180"/>
      <c r="AC180"/>
      <c r="AD180"/>
      <c r="AE180"/>
      <c r="AF180"/>
      <c r="AG180"/>
      <c r="AH180"/>
      <c r="AI180"/>
      <c r="AJ180"/>
      <c r="AK180"/>
      <c r="AL180"/>
      <c r="AM180"/>
      <c r="AN180"/>
      <c r="AO180"/>
      <c r="AP180"/>
      <c r="AQ180"/>
      <c r="AR180"/>
      <c r="AS180"/>
      <c r="AT180"/>
      <c r="AU180"/>
      <c r="AV180"/>
      <c r="AW180"/>
      <c r="AX180"/>
    </row>
    <row r="181" spans="1:50" s="7" customFormat="1" ht="45" x14ac:dyDescent="0.25">
      <c r="A181" s="14" t="s">
        <v>424</v>
      </c>
      <c r="B181" s="15">
        <v>1122010000</v>
      </c>
      <c r="C181" s="16" t="s">
        <v>31</v>
      </c>
      <c r="D181" s="16" t="s">
        <v>32</v>
      </c>
      <c r="E181" s="31" t="s">
        <v>386</v>
      </c>
      <c r="F181" s="79">
        <v>12</v>
      </c>
      <c r="G181" s="31" t="s">
        <v>511</v>
      </c>
      <c r="H181" s="16" t="str">
        <f>VLOOKUP(D181,'[2]DATOS PRESUP'!$A$15:$C$33,3)</f>
        <v>Administración  e impartición de los servicios educativos existentes de la Universidad Politécnica del Bicentenario</v>
      </c>
      <c r="I181" s="17">
        <v>1420</v>
      </c>
      <c r="J181" s="15" t="str">
        <f>VLOOKUP(I181,[2]partidas!$A$1:$B$274,2)</f>
        <v>Aportaciones a fondos de vivienda</v>
      </c>
      <c r="K181" s="18">
        <f t="shared" si="2"/>
        <v>89948.24</v>
      </c>
      <c r="L181" s="18">
        <v>11243.53</v>
      </c>
      <c r="M181" s="18">
        <v>11243.53</v>
      </c>
      <c r="N181" s="57">
        <v>11243.53</v>
      </c>
      <c r="O181" s="57">
        <v>11243.53</v>
      </c>
      <c r="P181" s="57">
        <v>11243.53</v>
      </c>
      <c r="Q181" s="57">
        <v>11243.53</v>
      </c>
      <c r="R181" s="57">
        <v>11243.53</v>
      </c>
      <c r="S181" s="57">
        <v>11243.53</v>
      </c>
      <c r="T181" s="57">
        <v>0</v>
      </c>
      <c r="U181" s="57">
        <v>0</v>
      </c>
      <c r="V181" s="57">
        <v>0</v>
      </c>
      <c r="W181" s="57">
        <v>0</v>
      </c>
      <c r="X181" s="58" t="s">
        <v>399</v>
      </c>
      <c r="Y181"/>
      <c r="Z181"/>
      <c r="AA181"/>
      <c r="AB181"/>
      <c r="AC181"/>
      <c r="AD181"/>
      <c r="AE181"/>
      <c r="AF181"/>
      <c r="AG181"/>
      <c r="AH181"/>
      <c r="AI181"/>
      <c r="AJ181"/>
      <c r="AK181"/>
      <c r="AL181"/>
      <c r="AM181"/>
      <c r="AN181"/>
      <c r="AO181"/>
      <c r="AP181"/>
      <c r="AQ181"/>
      <c r="AR181"/>
      <c r="AS181"/>
      <c r="AT181"/>
      <c r="AU181"/>
      <c r="AV181"/>
      <c r="AW181"/>
      <c r="AX181"/>
    </row>
    <row r="182" spans="1:50" s="7" customFormat="1" ht="45" x14ac:dyDescent="0.25">
      <c r="A182" s="14" t="s">
        <v>424</v>
      </c>
      <c r="B182" s="15">
        <v>2522221040</v>
      </c>
      <c r="C182" s="16" t="s">
        <v>31</v>
      </c>
      <c r="D182" s="16" t="s">
        <v>32</v>
      </c>
      <c r="E182" s="31" t="s">
        <v>386</v>
      </c>
      <c r="F182" s="79">
        <v>12</v>
      </c>
      <c r="G182" s="31" t="s">
        <v>511</v>
      </c>
      <c r="H182" s="16" t="str">
        <f>VLOOKUP(D182,'[2]DATOS PRESUP'!$A$15:$C$33,3)</f>
        <v>Administración  e impartición de los servicios educativos existentes de la Universidad Politécnica del Bicentenario</v>
      </c>
      <c r="I182" s="17">
        <v>1420</v>
      </c>
      <c r="J182" s="15" t="str">
        <f>VLOOKUP(I182,[2]partidas!$A$1:$B$274,2)</f>
        <v>Aportaciones a fondos de vivienda</v>
      </c>
      <c r="K182" s="18">
        <f t="shared" si="2"/>
        <v>44974.12</v>
      </c>
      <c r="L182" s="18">
        <v>0</v>
      </c>
      <c r="M182" s="18">
        <v>0</v>
      </c>
      <c r="N182" s="57">
        <v>0</v>
      </c>
      <c r="O182" s="57">
        <v>0</v>
      </c>
      <c r="P182" s="57">
        <v>0</v>
      </c>
      <c r="Q182" s="57">
        <v>0</v>
      </c>
      <c r="R182" s="57">
        <v>0</v>
      </c>
      <c r="S182" s="57">
        <v>0</v>
      </c>
      <c r="T182" s="57">
        <v>11243.53</v>
      </c>
      <c r="U182" s="57">
        <v>11243.53</v>
      </c>
      <c r="V182" s="57">
        <v>11243.53</v>
      </c>
      <c r="W182" s="57">
        <v>11243.53</v>
      </c>
      <c r="X182" s="58" t="s">
        <v>399</v>
      </c>
      <c r="Y182"/>
      <c r="Z182"/>
      <c r="AA182"/>
      <c r="AB182"/>
      <c r="AC182"/>
      <c r="AD182"/>
      <c r="AE182"/>
      <c r="AF182"/>
      <c r="AG182"/>
      <c r="AH182"/>
      <c r="AI182"/>
      <c r="AJ182"/>
      <c r="AK182"/>
      <c r="AL182"/>
      <c r="AM182"/>
      <c r="AN182"/>
      <c r="AO182"/>
      <c r="AP182"/>
      <c r="AQ182"/>
      <c r="AR182"/>
      <c r="AS182"/>
      <c r="AT182"/>
      <c r="AU182"/>
      <c r="AV182"/>
      <c r="AW182"/>
      <c r="AX182"/>
    </row>
    <row r="183" spans="1:50" s="7" customFormat="1" ht="45" x14ac:dyDescent="0.25">
      <c r="A183" s="14" t="s">
        <v>187</v>
      </c>
      <c r="B183" s="15">
        <v>1122010000</v>
      </c>
      <c r="C183" s="16" t="s">
        <v>31</v>
      </c>
      <c r="D183" s="16" t="s">
        <v>32</v>
      </c>
      <c r="E183" s="31" t="s">
        <v>386</v>
      </c>
      <c r="F183" s="79" t="s">
        <v>410</v>
      </c>
      <c r="G183" s="31" t="s">
        <v>512</v>
      </c>
      <c r="H183" s="16" t="str">
        <f>VLOOKUP(D183,'[2]DATOS PRESUP'!$A$15:$C$33,3)</f>
        <v>Administración  e impartición de los servicios educativos existentes de la Universidad Politécnica del Bicentenario</v>
      </c>
      <c r="I183" s="17">
        <v>1420</v>
      </c>
      <c r="J183" s="15" t="str">
        <f>VLOOKUP(I183,[2]partidas!$A$1:$B$274,2)</f>
        <v>Aportaciones a fondos de vivienda</v>
      </c>
      <c r="K183" s="18">
        <f t="shared" si="2"/>
        <v>100793.59999999999</v>
      </c>
      <c r="L183" s="18">
        <v>12599.2</v>
      </c>
      <c r="M183" s="18">
        <v>12599.2</v>
      </c>
      <c r="N183" s="57">
        <v>12599.2</v>
      </c>
      <c r="O183" s="57">
        <v>12599.2</v>
      </c>
      <c r="P183" s="57">
        <v>12599.2</v>
      </c>
      <c r="Q183" s="57">
        <v>12599.2</v>
      </c>
      <c r="R183" s="57">
        <v>12599.2</v>
      </c>
      <c r="S183" s="57">
        <v>12599.2</v>
      </c>
      <c r="T183" s="57">
        <v>0</v>
      </c>
      <c r="U183" s="57">
        <v>0</v>
      </c>
      <c r="V183" s="57">
        <v>0</v>
      </c>
      <c r="W183" s="57">
        <v>0</v>
      </c>
      <c r="X183" s="58" t="s">
        <v>399</v>
      </c>
      <c r="Y183"/>
      <c r="Z183"/>
      <c r="AA183"/>
      <c r="AB183"/>
      <c r="AC183"/>
      <c r="AD183"/>
      <c r="AE183"/>
      <c r="AF183"/>
      <c r="AG183"/>
      <c r="AH183"/>
      <c r="AI183"/>
      <c r="AJ183"/>
      <c r="AK183"/>
      <c r="AL183"/>
      <c r="AM183"/>
      <c r="AN183"/>
      <c r="AO183"/>
      <c r="AP183"/>
      <c r="AQ183"/>
      <c r="AR183"/>
      <c r="AS183"/>
      <c r="AT183"/>
      <c r="AU183"/>
      <c r="AV183"/>
      <c r="AW183"/>
      <c r="AX183"/>
    </row>
    <row r="184" spans="1:50" s="7" customFormat="1" ht="45" x14ac:dyDescent="0.25">
      <c r="A184" s="14" t="s">
        <v>187</v>
      </c>
      <c r="B184" s="15">
        <v>2522221040</v>
      </c>
      <c r="C184" s="16" t="s">
        <v>31</v>
      </c>
      <c r="D184" s="16" t="s">
        <v>32</v>
      </c>
      <c r="E184" s="31" t="s">
        <v>386</v>
      </c>
      <c r="F184" s="79" t="s">
        <v>410</v>
      </c>
      <c r="G184" s="31" t="s">
        <v>512</v>
      </c>
      <c r="H184" s="16" t="str">
        <f>VLOOKUP(D184,'[2]DATOS PRESUP'!$A$15:$C$33,3)</f>
        <v>Administración  e impartición de los servicios educativos existentes de la Universidad Politécnica del Bicentenario</v>
      </c>
      <c r="I184" s="17">
        <v>1420</v>
      </c>
      <c r="J184" s="15" t="str">
        <f>VLOOKUP(I184,[2]partidas!$A$1:$B$274,2)</f>
        <v>Aportaciones a fondos de vivienda</v>
      </c>
      <c r="K184" s="18">
        <f t="shared" si="2"/>
        <v>50396.800000000003</v>
      </c>
      <c r="L184" s="18">
        <v>0</v>
      </c>
      <c r="M184" s="18">
        <v>0</v>
      </c>
      <c r="N184" s="57">
        <v>0</v>
      </c>
      <c r="O184" s="57">
        <v>0</v>
      </c>
      <c r="P184" s="57">
        <v>0</v>
      </c>
      <c r="Q184" s="57">
        <v>0</v>
      </c>
      <c r="R184" s="57">
        <v>0</v>
      </c>
      <c r="S184" s="57">
        <v>0</v>
      </c>
      <c r="T184" s="57">
        <v>12599.2</v>
      </c>
      <c r="U184" s="57">
        <v>12599.2</v>
      </c>
      <c r="V184" s="57">
        <v>12599.2</v>
      </c>
      <c r="W184" s="57">
        <v>12599.2</v>
      </c>
      <c r="X184" s="58" t="s">
        <v>399</v>
      </c>
      <c r="Y184"/>
      <c r="Z184"/>
      <c r="AA184"/>
      <c r="AB184"/>
      <c r="AC184"/>
      <c r="AD184"/>
      <c r="AE184"/>
      <c r="AF184"/>
      <c r="AG184"/>
      <c r="AH184"/>
      <c r="AI184"/>
      <c r="AJ184"/>
      <c r="AK184"/>
      <c r="AL184"/>
      <c r="AM184"/>
      <c r="AN184"/>
      <c r="AO184"/>
      <c r="AP184"/>
      <c r="AQ184"/>
      <c r="AR184"/>
      <c r="AS184"/>
      <c r="AT184"/>
      <c r="AU184"/>
      <c r="AV184"/>
      <c r="AW184"/>
      <c r="AX184"/>
    </row>
    <row r="185" spans="1:50" s="7" customFormat="1" ht="45" x14ac:dyDescent="0.25">
      <c r="A185" s="14" t="s">
        <v>398</v>
      </c>
      <c r="B185" s="15">
        <v>1122010000</v>
      </c>
      <c r="C185" s="16" t="s">
        <v>31</v>
      </c>
      <c r="D185" s="16" t="s">
        <v>34</v>
      </c>
      <c r="E185" s="31" t="s">
        <v>386</v>
      </c>
      <c r="F185" s="79" t="s">
        <v>411</v>
      </c>
      <c r="G185" s="31" t="s">
        <v>517</v>
      </c>
      <c r="H185" s="16" t="str">
        <f>VLOOKUP(D185,'[2]DATOS PRESUP'!$A$15:$C$33,3)</f>
        <v>Aplicación de planes de trabajo de atención a la deserción y reprobación en los alumnos de la Universidad Politécnica del Bicentenario</v>
      </c>
      <c r="I185" s="17">
        <v>1420</v>
      </c>
      <c r="J185" s="15" t="str">
        <f>VLOOKUP(I185,[2]partidas!$A$1:$B$274,2)</f>
        <v>Aportaciones a fondos de vivienda</v>
      </c>
      <c r="K185" s="18">
        <f t="shared" si="2"/>
        <v>18183.12</v>
      </c>
      <c r="L185" s="18">
        <v>2272.89</v>
      </c>
      <c r="M185" s="18">
        <v>2272.89</v>
      </c>
      <c r="N185" s="57">
        <v>2272.89</v>
      </c>
      <c r="O185" s="57">
        <v>2272.89</v>
      </c>
      <c r="P185" s="57">
        <v>2272.89</v>
      </c>
      <c r="Q185" s="57">
        <v>2272.89</v>
      </c>
      <c r="R185" s="57">
        <v>2272.89</v>
      </c>
      <c r="S185" s="57">
        <v>2272.89</v>
      </c>
      <c r="T185" s="57">
        <v>0</v>
      </c>
      <c r="U185" s="57">
        <v>0</v>
      </c>
      <c r="V185" s="57">
        <v>0</v>
      </c>
      <c r="W185" s="57">
        <v>0</v>
      </c>
      <c r="X185" s="58" t="s">
        <v>399</v>
      </c>
      <c r="Y185"/>
      <c r="Z185"/>
      <c r="AA185"/>
      <c r="AB185"/>
      <c r="AC185"/>
      <c r="AD185"/>
      <c r="AE185"/>
      <c r="AF185"/>
      <c r="AG185"/>
      <c r="AH185"/>
      <c r="AI185"/>
      <c r="AJ185"/>
      <c r="AK185"/>
      <c r="AL185"/>
      <c r="AM185"/>
      <c r="AN185"/>
      <c r="AO185"/>
      <c r="AP185"/>
      <c r="AQ185"/>
      <c r="AR185"/>
      <c r="AS185"/>
      <c r="AT185"/>
      <c r="AU185"/>
      <c r="AV185"/>
      <c r="AW185"/>
      <c r="AX185"/>
    </row>
    <row r="186" spans="1:50" s="7" customFormat="1" ht="45" x14ac:dyDescent="0.25">
      <c r="A186" s="14" t="s">
        <v>398</v>
      </c>
      <c r="B186" s="15">
        <v>2522221040</v>
      </c>
      <c r="C186" s="16" t="s">
        <v>31</v>
      </c>
      <c r="D186" s="16" t="s">
        <v>34</v>
      </c>
      <c r="E186" s="31" t="s">
        <v>386</v>
      </c>
      <c r="F186" s="79" t="s">
        <v>411</v>
      </c>
      <c r="G186" s="31" t="s">
        <v>517</v>
      </c>
      <c r="H186" s="16" t="str">
        <f>VLOOKUP(D186,'[2]DATOS PRESUP'!$A$15:$C$33,3)</f>
        <v>Aplicación de planes de trabajo de atención a la deserción y reprobación en los alumnos de la Universidad Politécnica del Bicentenario</v>
      </c>
      <c r="I186" s="17">
        <v>1420</v>
      </c>
      <c r="J186" s="15" t="str">
        <f>VLOOKUP(I186,[2]partidas!$A$1:$B$274,2)</f>
        <v>Aportaciones a fondos de vivienda</v>
      </c>
      <c r="K186" s="18">
        <f t="shared" si="2"/>
        <v>9091.56</v>
      </c>
      <c r="L186" s="18">
        <v>0</v>
      </c>
      <c r="M186" s="18">
        <v>0</v>
      </c>
      <c r="N186" s="57">
        <v>0</v>
      </c>
      <c r="O186" s="57">
        <v>0</v>
      </c>
      <c r="P186" s="57">
        <v>0</v>
      </c>
      <c r="Q186" s="57">
        <v>0</v>
      </c>
      <c r="R186" s="57">
        <v>0</v>
      </c>
      <c r="S186" s="57">
        <v>0</v>
      </c>
      <c r="T186" s="57">
        <v>2272.89</v>
      </c>
      <c r="U186" s="57">
        <v>2272.89</v>
      </c>
      <c r="V186" s="57">
        <v>2272.89</v>
      </c>
      <c r="W186" s="57">
        <v>2272.89</v>
      </c>
      <c r="X186" s="58" t="s">
        <v>399</v>
      </c>
      <c r="Y186"/>
      <c r="Z186"/>
      <c r="AA186"/>
      <c r="AB186"/>
      <c r="AC186"/>
      <c r="AD186"/>
      <c r="AE186"/>
      <c r="AF186"/>
      <c r="AG186"/>
      <c r="AH186"/>
      <c r="AI186"/>
      <c r="AJ186"/>
      <c r="AK186"/>
      <c r="AL186"/>
      <c r="AM186"/>
      <c r="AN186"/>
      <c r="AO186"/>
      <c r="AP186"/>
      <c r="AQ186"/>
      <c r="AR186"/>
      <c r="AS186"/>
      <c r="AT186"/>
      <c r="AU186"/>
      <c r="AV186"/>
      <c r="AW186"/>
      <c r="AX186"/>
    </row>
    <row r="187" spans="1:50" s="7" customFormat="1" ht="45" x14ac:dyDescent="0.25">
      <c r="A187" s="14" t="s">
        <v>81</v>
      </c>
      <c r="B187" s="15">
        <v>1122010000</v>
      </c>
      <c r="C187" s="16" t="s">
        <v>31</v>
      </c>
      <c r="D187" s="16" t="s">
        <v>36</v>
      </c>
      <c r="E187" s="31" t="s">
        <v>386</v>
      </c>
      <c r="F187" s="79" t="s">
        <v>394</v>
      </c>
      <c r="G187" s="31" t="s">
        <v>518</v>
      </c>
      <c r="H187" s="16" t="str">
        <f>VLOOKUP(D187,'[2]DATOS PRESUP'!$A$15:$C$33,3)</f>
        <v>Apoyos para la profesionalización del personal de la Universidad Politécnica del Bicentenario</v>
      </c>
      <c r="I187" s="17">
        <v>1420</v>
      </c>
      <c r="J187" s="15" t="str">
        <f>VLOOKUP(I187,[2]partidas!$A$1:$B$274,2)</f>
        <v>Aportaciones a fondos de vivienda</v>
      </c>
      <c r="K187" s="18">
        <f t="shared" si="2"/>
        <v>18183.12</v>
      </c>
      <c r="L187" s="18">
        <v>2272.89</v>
      </c>
      <c r="M187" s="18">
        <v>2272.89</v>
      </c>
      <c r="N187" s="57">
        <v>2272.89</v>
      </c>
      <c r="O187" s="57">
        <v>2272.89</v>
      </c>
      <c r="P187" s="57">
        <v>2272.89</v>
      </c>
      <c r="Q187" s="57">
        <v>2272.89</v>
      </c>
      <c r="R187" s="57">
        <v>2272.89</v>
      </c>
      <c r="S187" s="57">
        <v>2272.89</v>
      </c>
      <c r="T187" s="57">
        <v>0</v>
      </c>
      <c r="U187" s="57">
        <v>0</v>
      </c>
      <c r="V187" s="57">
        <v>0</v>
      </c>
      <c r="W187" s="57">
        <v>0</v>
      </c>
      <c r="X187" s="58" t="s">
        <v>399</v>
      </c>
      <c r="Y187"/>
      <c r="Z187"/>
      <c r="AA187"/>
      <c r="AB187"/>
      <c r="AC187"/>
      <c r="AD187"/>
      <c r="AE187"/>
      <c r="AF187"/>
      <c r="AG187"/>
      <c r="AH187"/>
      <c r="AI187"/>
      <c r="AJ187"/>
      <c r="AK187"/>
      <c r="AL187"/>
      <c r="AM187"/>
      <c r="AN187"/>
      <c r="AO187"/>
      <c r="AP187"/>
      <c r="AQ187"/>
      <c r="AR187"/>
      <c r="AS187"/>
      <c r="AT187"/>
      <c r="AU187"/>
      <c r="AV187"/>
      <c r="AW187"/>
      <c r="AX187"/>
    </row>
    <row r="188" spans="1:50" s="7" customFormat="1" ht="45" x14ac:dyDescent="0.25">
      <c r="A188" s="14" t="s">
        <v>81</v>
      </c>
      <c r="B188" s="15">
        <v>2522221040</v>
      </c>
      <c r="C188" s="16" t="s">
        <v>31</v>
      </c>
      <c r="D188" s="16" t="s">
        <v>36</v>
      </c>
      <c r="E188" s="31" t="s">
        <v>386</v>
      </c>
      <c r="F188" s="79" t="s">
        <v>405</v>
      </c>
      <c r="G188" s="31" t="s">
        <v>518</v>
      </c>
      <c r="H188" s="16" t="str">
        <f>VLOOKUP(D188,'[2]DATOS PRESUP'!$A$15:$C$33,3)</f>
        <v>Apoyos para la profesionalización del personal de la Universidad Politécnica del Bicentenario</v>
      </c>
      <c r="I188" s="17">
        <v>1420</v>
      </c>
      <c r="J188" s="15" t="str">
        <f>VLOOKUP(I188,[2]partidas!$A$1:$B$274,2)</f>
        <v>Aportaciones a fondos de vivienda</v>
      </c>
      <c r="K188" s="18">
        <f t="shared" si="2"/>
        <v>9091.56</v>
      </c>
      <c r="L188" s="18">
        <v>0</v>
      </c>
      <c r="M188" s="18">
        <v>0</v>
      </c>
      <c r="N188" s="57">
        <v>0</v>
      </c>
      <c r="O188" s="57">
        <v>0</v>
      </c>
      <c r="P188" s="57">
        <v>0</v>
      </c>
      <c r="Q188" s="57">
        <v>0</v>
      </c>
      <c r="R188" s="57">
        <v>0</v>
      </c>
      <c r="S188" s="57">
        <v>0</v>
      </c>
      <c r="T188" s="57">
        <v>2272.89</v>
      </c>
      <c r="U188" s="57">
        <v>2272.89</v>
      </c>
      <c r="V188" s="57">
        <v>2272.89</v>
      </c>
      <c r="W188" s="57">
        <v>2272.89</v>
      </c>
      <c r="X188" s="58" t="s">
        <v>399</v>
      </c>
      <c r="Y188"/>
      <c r="Z188"/>
      <c r="AA188"/>
      <c r="AB188"/>
      <c r="AC188"/>
      <c r="AD188"/>
      <c r="AE188"/>
      <c r="AF188"/>
      <c r="AG188"/>
      <c r="AH188"/>
      <c r="AI188"/>
      <c r="AJ188"/>
      <c r="AK188"/>
      <c r="AL188"/>
      <c r="AM188"/>
      <c r="AN188"/>
      <c r="AO188"/>
      <c r="AP188"/>
      <c r="AQ188"/>
      <c r="AR188"/>
      <c r="AS188"/>
      <c r="AT188"/>
      <c r="AU188"/>
      <c r="AV188"/>
      <c r="AW188"/>
      <c r="AX188"/>
    </row>
    <row r="189" spans="1:50" s="7" customFormat="1" ht="45" x14ac:dyDescent="0.25">
      <c r="A189" s="14" t="s">
        <v>350</v>
      </c>
      <c r="B189" s="15">
        <v>1122010000</v>
      </c>
      <c r="C189" s="16" t="s">
        <v>31</v>
      </c>
      <c r="D189" s="16" t="s">
        <v>38</v>
      </c>
      <c r="E189" s="31" t="s">
        <v>387</v>
      </c>
      <c r="F189" s="79" t="s">
        <v>386</v>
      </c>
      <c r="G189" s="31" t="s">
        <v>515</v>
      </c>
      <c r="H189" s="16" t="str">
        <f>VLOOKUP(D189,'[2]DATOS PRESUP'!$A$15:$C$33,3)</f>
        <v>Capacitación y certificación de competencias profesionales de los alumnos de la Universidad Politécnica del Bicentenario</v>
      </c>
      <c r="I189" s="17">
        <v>1420</v>
      </c>
      <c r="J189" s="15" t="str">
        <f>VLOOKUP(I189,[2]partidas!$A$1:$B$274,2)</f>
        <v>Aportaciones a fondos de vivienda</v>
      </c>
      <c r="K189" s="18">
        <f t="shared" si="2"/>
        <v>12013.600000000002</v>
      </c>
      <c r="L189" s="18">
        <v>1501.7</v>
      </c>
      <c r="M189" s="18">
        <v>1501.7</v>
      </c>
      <c r="N189" s="57">
        <v>1501.7</v>
      </c>
      <c r="O189" s="57">
        <v>1501.7</v>
      </c>
      <c r="P189" s="57">
        <v>1501.7</v>
      </c>
      <c r="Q189" s="57">
        <v>1501.7</v>
      </c>
      <c r="R189" s="57">
        <v>1501.7</v>
      </c>
      <c r="S189" s="57">
        <v>1501.7</v>
      </c>
      <c r="T189" s="57">
        <v>0</v>
      </c>
      <c r="U189" s="57">
        <v>0</v>
      </c>
      <c r="V189" s="57">
        <v>0</v>
      </c>
      <c r="W189" s="57">
        <v>0</v>
      </c>
      <c r="X189" s="58" t="s">
        <v>399</v>
      </c>
      <c r="Y189"/>
      <c r="Z189"/>
      <c r="AA189"/>
      <c r="AB189"/>
      <c r="AC189"/>
      <c r="AD189"/>
      <c r="AE189"/>
      <c r="AF189"/>
      <c r="AG189"/>
      <c r="AH189"/>
      <c r="AI189"/>
      <c r="AJ189"/>
      <c r="AK189"/>
      <c r="AL189"/>
      <c r="AM189"/>
      <c r="AN189"/>
      <c r="AO189"/>
      <c r="AP189"/>
      <c r="AQ189"/>
      <c r="AR189"/>
      <c r="AS189"/>
      <c r="AT189"/>
      <c r="AU189"/>
      <c r="AV189"/>
      <c r="AW189"/>
      <c r="AX189"/>
    </row>
    <row r="190" spans="1:50" s="7" customFormat="1" ht="45" x14ac:dyDescent="0.25">
      <c r="A190" s="14" t="s">
        <v>350</v>
      </c>
      <c r="B190" s="15">
        <v>2522221040</v>
      </c>
      <c r="C190" s="16" t="s">
        <v>31</v>
      </c>
      <c r="D190" s="16" t="s">
        <v>38</v>
      </c>
      <c r="E190" s="31" t="s">
        <v>387</v>
      </c>
      <c r="F190" s="79" t="s">
        <v>404</v>
      </c>
      <c r="G190" s="31" t="s">
        <v>515</v>
      </c>
      <c r="H190" s="16" t="str">
        <f>VLOOKUP(D190,'[2]DATOS PRESUP'!$A$15:$C$33,3)</f>
        <v>Capacitación y certificación de competencias profesionales de los alumnos de la Universidad Politécnica del Bicentenario</v>
      </c>
      <c r="I190" s="17">
        <v>1420</v>
      </c>
      <c r="J190" s="15" t="str">
        <f>VLOOKUP(I190,[2]partidas!$A$1:$B$274,2)</f>
        <v>Aportaciones a fondos de vivienda</v>
      </c>
      <c r="K190" s="18">
        <f t="shared" si="2"/>
        <v>6006.8</v>
      </c>
      <c r="L190" s="18">
        <v>0</v>
      </c>
      <c r="M190" s="18">
        <v>0</v>
      </c>
      <c r="N190" s="57">
        <v>0</v>
      </c>
      <c r="O190" s="57">
        <v>0</v>
      </c>
      <c r="P190" s="57">
        <v>0</v>
      </c>
      <c r="Q190" s="57">
        <v>0</v>
      </c>
      <c r="R190" s="57">
        <v>0</v>
      </c>
      <c r="S190" s="57">
        <v>0</v>
      </c>
      <c r="T190" s="57">
        <v>1501.7</v>
      </c>
      <c r="U190" s="57">
        <v>1501.7</v>
      </c>
      <c r="V190" s="57">
        <v>1501.7</v>
      </c>
      <c r="W190" s="57">
        <v>1501.7</v>
      </c>
      <c r="X190" s="58" t="s">
        <v>399</v>
      </c>
      <c r="Y190"/>
      <c r="Z190"/>
      <c r="AA190"/>
      <c r="AB190"/>
      <c r="AC190"/>
      <c r="AD190"/>
      <c r="AE190"/>
      <c r="AF190"/>
      <c r="AG190"/>
      <c r="AH190"/>
      <c r="AI190"/>
      <c r="AJ190"/>
      <c r="AK190"/>
      <c r="AL190"/>
      <c r="AM190"/>
      <c r="AN190"/>
      <c r="AO190"/>
      <c r="AP190"/>
      <c r="AQ190"/>
      <c r="AR190"/>
      <c r="AS190"/>
      <c r="AT190"/>
      <c r="AU190"/>
      <c r="AV190"/>
      <c r="AW190"/>
      <c r="AX190"/>
    </row>
    <row r="191" spans="1:50" s="7" customFormat="1" ht="45" x14ac:dyDescent="0.25">
      <c r="A191" s="14" t="s">
        <v>425</v>
      </c>
      <c r="B191" s="15">
        <v>1122010000</v>
      </c>
      <c r="C191" s="16" t="s">
        <v>31</v>
      </c>
      <c r="D191" s="16" t="s">
        <v>40</v>
      </c>
      <c r="E191" s="31" t="s">
        <v>386</v>
      </c>
      <c r="F191" s="79" t="s">
        <v>412</v>
      </c>
      <c r="G191" s="31" t="s">
        <v>506</v>
      </c>
      <c r="H191" s="16" t="str">
        <f>VLOOKUP(D191,'[2]DATOS PRESUP'!$A$15:$C$33,3)</f>
        <v>Formación integral de las alumnos de la Universidad Politécnica del  Bicentenario</v>
      </c>
      <c r="I191" s="17">
        <v>1420</v>
      </c>
      <c r="J191" s="15" t="str">
        <f>VLOOKUP(I191,[2]partidas!$A$1:$B$274,2)</f>
        <v>Aportaciones a fondos de vivienda</v>
      </c>
      <c r="K191" s="18">
        <f t="shared" si="2"/>
        <v>20412.560000000001</v>
      </c>
      <c r="L191" s="18">
        <v>2551.5700000000002</v>
      </c>
      <c r="M191" s="18">
        <v>2551.5700000000002</v>
      </c>
      <c r="N191" s="57">
        <v>2551.5700000000002</v>
      </c>
      <c r="O191" s="57">
        <v>2551.5700000000002</v>
      </c>
      <c r="P191" s="57">
        <v>2551.5700000000002</v>
      </c>
      <c r="Q191" s="57">
        <v>2551.5700000000002</v>
      </c>
      <c r="R191" s="57">
        <v>2551.5700000000002</v>
      </c>
      <c r="S191" s="57">
        <v>2551.5700000000002</v>
      </c>
      <c r="T191" s="57">
        <v>0</v>
      </c>
      <c r="U191" s="57">
        <v>0</v>
      </c>
      <c r="V191" s="57">
        <v>0</v>
      </c>
      <c r="W191" s="57">
        <v>0</v>
      </c>
      <c r="X191" s="58" t="s">
        <v>399</v>
      </c>
      <c r="Y191"/>
      <c r="Z191"/>
      <c r="AA191"/>
      <c r="AB191"/>
      <c r="AC191"/>
      <c r="AD191"/>
      <c r="AE191"/>
      <c r="AF191"/>
      <c r="AG191"/>
      <c r="AH191"/>
      <c r="AI191"/>
      <c r="AJ191"/>
      <c r="AK191"/>
      <c r="AL191"/>
      <c r="AM191"/>
      <c r="AN191"/>
      <c r="AO191"/>
      <c r="AP191"/>
      <c r="AQ191"/>
      <c r="AR191"/>
      <c r="AS191"/>
      <c r="AT191"/>
      <c r="AU191"/>
      <c r="AV191"/>
      <c r="AW191"/>
      <c r="AX191"/>
    </row>
    <row r="192" spans="1:50" s="7" customFormat="1" ht="45" x14ac:dyDescent="0.25">
      <c r="A192" s="14" t="s">
        <v>425</v>
      </c>
      <c r="B192" s="15">
        <v>2522221040</v>
      </c>
      <c r="C192" s="16" t="s">
        <v>31</v>
      </c>
      <c r="D192" s="16" t="s">
        <v>40</v>
      </c>
      <c r="E192" s="31" t="s">
        <v>386</v>
      </c>
      <c r="F192" s="79" t="s">
        <v>412</v>
      </c>
      <c r="G192" s="31" t="s">
        <v>506</v>
      </c>
      <c r="H192" s="16" t="str">
        <f>VLOOKUP(D192,'[2]DATOS PRESUP'!$A$15:$C$33,3)</f>
        <v>Formación integral de las alumnos de la Universidad Politécnica del  Bicentenario</v>
      </c>
      <c r="I192" s="17">
        <v>1420</v>
      </c>
      <c r="J192" s="15" t="str">
        <f>VLOOKUP(I192,[2]partidas!$A$1:$B$274,2)</f>
        <v>Aportaciones a fondos de vivienda</v>
      </c>
      <c r="K192" s="18">
        <f t="shared" si="2"/>
        <v>10206.280000000001</v>
      </c>
      <c r="L192" s="18">
        <v>0</v>
      </c>
      <c r="M192" s="18">
        <v>0</v>
      </c>
      <c r="N192" s="57">
        <v>0</v>
      </c>
      <c r="O192" s="57">
        <v>0</v>
      </c>
      <c r="P192" s="57">
        <v>0</v>
      </c>
      <c r="Q192" s="57">
        <v>0</v>
      </c>
      <c r="R192" s="57">
        <v>0</v>
      </c>
      <c r="S192" s="57">
        <v>0</v>
      </c>
      <c r="T192" s="57">
        <v>2551.5700000000002</v>
      </c>
      <c r="U192" s="57">
        <v>2551.5700000000002</v>
      </c>
      <c r="V192" s="57">
        <v>2551.5700000000002</v>
      </c>
      <c r="W192" s="57">
        <v>2551.5700000000002</v>
      </c>
      <c r="X192" s="58" t="s">
        <v>399</v>
      </c>
      <c r="Y192"/>
      <c r="Z192"/>
      <c r="AA192"/>
      <c r="AB192"/>
      <c r="AC192"/>
      <c r="AD192"/>
      <c r="AE192"/>
      <c r="AF192"/>
      <c r="AG192"/>
      <c r="AH192"/>
      <c r="AI192"/>
      <c r="AJ192"/>
      <c r="AK192"/>
      <c r="AL192"/>
      <c r="AM192"/>
      <c r="AN192"/>
      <c r="AO192"/>
      <c r="AP192"/>
      <c r="AQ192"/>
      <c r="AR192"/>
      <c r="AS192"/>
      <c r="AT192"/>
      <c r="AU192"/>
      <c r="AV192"/>
      <c r="AW192"/>
      <c r="AX192"/>
    </row>
    <row r="193" spans="1:50" s="7" customFormat="1" ht="45" x14ac:dyDescent="0.25">
      <c r="A193" s="14" t="s">
        <v>398</v>
      </c>
      <c r="B193" s="15">
        <v>1122010000</v>
      </c>
      <c r="C193" s="16" t="s">
        <v>31</v>
      </c>
      <c r="D193" s="16" t="s">
        <v>40</v>
      </c>
      <c r="E193" s="31" t="s">
        <v>386</v>
      </c>
      <c r="F193" s="79" t="s">
        <v>411</v>
      </c>
      <c r="G193" s="31" t="s">
        <v>507</v>
      </c>
      <c r="H193" s="16" t="str">
        <f>VLOOKUP(D193,'[2]DATOS PRESUP'!$A$15:$C$33,3)</f>
        <v>Formación integral de las alumnos de la Universidad Politécnica del  Bicentenario</v>
      </c>
      <c r="I193" s="17">
        <v>1420</v>
      </c>
      <c r="J193" s="15" t="str">
        <f>VLOOKUP(I193,[2]partidas!$A$1:$B$274,2)</f>
        <v>Aportaciones a fondos de vivienda</v>
      </c>
      <c r="K193" s="18">
        <f t="shared" si="2"/>
        <v>24027.200000000004</v>
      </c>
      <c r="L193" s="18">
        <v>3003.4</v>
      </c>
      <c r="M193" s="18">
        <v>3003.4</v>
      </c>
      <c r="N193" s="57">
        <v>3003.4</v>
      </c>
      <c r="O193" s="57">
        <v>3003.4</v>
      </c>
      <c r="P193" s="57">
        <v>3003.4</v>
      </c>
      <c r="Q193" s="57">
        <v>3003.4</v>
      </c>
      <c r="R193" s="57">
        <v>3003.4</v>
      </c>
      <c r="S193" s="57">
        <v>3003.4</v>
      </c>
      <c r="T193" s="57">
        <v>0</v>
      </c>
      <c r="U193" s="57">
        <v>0</v>
      </c>
      <c r="V193" s="57">
        <v>0</v>
      </c>
      <c r="W193" s="57">
        <v>0</v>
      </c>
      <c r="X193" s="58" t="s">
        <v>399</v>
      </c>
      <c r="Y193"/>
      <c r="Z193"/>
      <c r="AA193"/>
      <c r="AB193"/>
      <c r="AC193"/>
      <c r="AD193"/>
      <c r="AE193"/>
      <c r="AF193"/>
      <c r="AG193"/>
      <c r="AH193"/>
      <c r="AI193"/>
      <c r="AJ193"/>
      <c r="AK193"/>
      <c r="AL193"/>
      <c r="AM193"/>
      <c r="AN193"/>
      <c r="AO193"/>
      <c r="AP193"/>
      <c r="AQ193"/>
      <c r="AR193"/>
      <c r="AS193"/>
      <c r="AT193"/>
      <c r="AU193"/>
      <c r="AV193"/>
      <c r="AW193"/>
      <c r="AX193"/>
    </row>
    <row r="194" spans="1:50" s="7" customFormat="1" ht="45" x14ac:dyDescent="0.25">
      <c r="A194" s="14" t="s">
        <v>398</v>
      </c>
      <c r="B194" s="15">
        <v>2522221040</v>
      </c>
      <c r="C194" s="16" t="s">
        <v>31</v>
      </c>
      <c r="D194" s="16" t="s">
        <v>40</v>
      </c>
      <c r="E194" s="31" t="s">
        <v>386</v>
      </c>
      <c r="F194" s="79" t="s">
        <v>411</v>
      </c>
      <c r="G194" s="31" t="s">
        <v>507</v>
      </c>
      <c r="H194" s="16" t="str">
        <f>VLOOKUP(D194,'[2]DATOS PRESUP'!$A$15:$C$33,3)</f>
        <v>Formación integral de las alumnos de la Universidad Politécnica del  Bicentenario</v>
      </c>
      <c r="I194" s="17">
        <v>1420</v>
      </c>
      <c r="J194" s="15" t="str">
        <f>VLOOKUP(I194,[2]partidas!$A$1:$B$274,2)</f>
        <v>Aportaciones a fondos de vivienda</v>
      </c>
      <c r="K194" s="18">
        <f t="shared" si="2"/>
        <v>12013.6</v>
      </c>
      <c r="L194" s="18">
        <v>0</v>
      </c>
      <c r="M194" s="18">
        <v>0</v>
      </c>
      <c r="N194" s="57">
        <v>0</v>
      </c>
      <c r="O194" s="57">
        <v>0</v>
      </c>
      <c r="P194" s="57">
        <v>0</v>
      </c>
      <c r="Q194" s="57">
        <v>0</v>
      </c>
      <c r="R194" s="57">
        <v>0</v>
      </c>
      <c r="S194" s="57">
        <v>0</v>
      </c>
      <c r="T194" s="57">
        <v>3003.4</v>
      </c>
      <c r="U194" s="57">
        <v>3003.4</v>
      </c>
      <c r="V194" s="57">
        <v>3003.4</v>
      </c>
      <c r="W194" s="57">
        <v>3003.4</v>
      </c>
      <c r="X194" s="58" t="s">
        <v>399</v>
      </c>
      <c r="Y194"/>
      <c r="Z194"/>
      <c r="AA194"/>
      <c r="AB194"/>
      <c r="AC194"/>
      <c r="AD194"/>
      <c r="AE194"/>
      <c r="AF194"/>
      <c r="AG194"/>
      <c r="AH194"/>
      <c r="AI194"/>
      <c r="AJ194"/>
      <c r="AK194"/>
      <c r="AL194"/>
      <c r="AM194"/>
      <c r="AN194"/>
      <c r="AO194"/>
      <c r="AP194"/>
      <c r="AQ194"/>
      <c r="AR194"/>
      <c r="AS194"/>
      <c r="AT194"/>
      <c r="AU194"/>
      <c r="AV194"/>
      <c r="AW194"/>
      <c r="AX194"/>
    </row>
    <row r="195" spans="1:50" s="7" customFormat="1" ht="45" x14ac:dyDescent="0.25">
      <c r="A195" s="14" t="s">
        <v>126</v>
      </c>
      <c r="B195" s="15">
        <v>1122010000</v>
      </c>
      <c r="C195" s="16" t="s">
        <v>23</v>
      </c>
      <c r="D195" s="16" t="s">
        <v>43</v>
      </c>
      <c r="E195" s="31" t="s">
        <v>388</v>
      </c>
      <c r="F195" s="79" t="s">
        <v>403</v>
      </c>
      <c r="G195" s="31" t="s">
        <v>508</v>
      </c>
      <c r="H195" s="16" t="str">
        <f>VLOOKUP(D195,'[2]DATOS PRESUP'!$A$15:$C$33,3)</f>
        <v>Mantenimiento de la infraestructura de la Universidad Politécnica del Bicentenario</v>
      </c>
      <c r="I195" s="17">
        <v>1420</v>
      </c>
      <c r="J195" s="15" t="str">
        <f>VLOOKUP(I195,[2]partidas!$A$1:$B$274,2)</f>
        <v>Aportaciones a fondos de vivienda</v>
      </c>
      <c r="K195" s="18">
        <f t="shared" si="2"/>
        <v>25118.880000000001</v>
      </c>
      <c r="L195" s="18">
        <v>3139.86</v>
      </c>
      <c r="M195" s="18">
        <v>3139.86</v>
      </c>
      <c r="N195" s="57">
        <v>3139.86</v>
      </c>
      <c r="O195" s="57">
        <v>3139.86</v>
      </c>
      <c r="P195" s="57">
        <v>3139.86</v>
      </c>
      <c r="Q195" s="57">
        <v>3139.86</v>
      </c>
      <c r="R195" s="57">
        <v>3139.86</v>
      </c>
      <c r="S195" s="57">
        <v>3139.86</v>
      </c>
      <c r="T195" s="57">
        <v>0</v>
      </c>
      <c r="U195" s="57">
        <v>0</v>
      </c>
      <c r="V195" s="57">
        <v>0</v>
      </c>
      <c r="W195" s="57">
        <v>0</v>
      </c>
      <c r="X195" s="58" t="s">
        <v>399</v>
      </c>
      <c r="Y195"/>
      <c r="Z195"/>
      <c r="AA195"/>
      <c r="AB195"/>
      <c r="AC195"/>
      <c r="AD195"/>
      <c r="AE195"/>
      <c r="AF195"/>
      <c r="AG195"/>
      <c r="AH195"/>
      <c r="AI195"/>
      <c r="AJ195"/>
      <c r="AK195"/>
      <c r="AL195"/>
      <c r="AM195"/>
      <c r="AN195"/>
      <c r="AO195"/>
      <c r="AP195"/>
      <c r="AQ195"/>
      <c r="AR195"/>
      <c r="AS195"/>
      <c r="AT195"/>
      <c r="AU195"/>
      <c r="AV195"/>
      <c r="AW195"/>
      <c r="AX195"/>
    </row>
    <row r="196" spans="1:50" s="7" customFormat="1" ht="45" x14ac:dyDescent="0.25">
      <c r="A196" s="14" t="s">
        <v>126</v>
      </c>
      <c r="B196" s="15">
        <v>2522221040</v>
      </c>
      <c r="C196" s="16" t="s">
        <v>23</v>
      </c>
      <c r="D196" s="16" t="s">
        <v>43</v>
      </c>
      <c r="E196" s="31" t="s">
        <v>388</v>
      </c>
      <c r="F196" s="79" t="s">
        <v>403</v>
      </c>
      <c r="G196" s="31" t="s">
        <v>508</v>
      </c>
      <c r="H196" s="16" t="str">
        <f>VLOOKUP(D196,'[2]DATOS PRESUP'!$A$15:$C$33,3)</f>
        <v>Mantenimiento de la infraestructura de la Universidad Politécnica del Bicentenario</v>
      </c>
      <c r="I196" s="17">
        <v>1420</v>
      </c>
      <c r="J196" s="15" t="str">
        <f>VLOOKUP(I196,[2]partidas!$A$1:$B$274,2)</f>
        <v>Aportaciones a fondos de vivienda</v>
      </c>
      <c r="K196" s="18">
        <f t="shared" ref="K196:K259" si="3">SUM(L196:W196)</f>
        <v>12559.44</v>
      </c>
      <c r="L196" s="18">
        <v>0</v>
      </c>
      <c r="M196" s="18">
        <v>0</v>
      </c>
      <c r="N196" s="57">
        <v>0</v>
      </c>
      <c r="O196" s="57">
        <v>0</v>
      </c>
      <c r="P196" s="57">
        <v>0</v>
      </c>
      <c r="Q196" s="57">
        <v>0</v>
      </c>
      <c r="R196" s="57">
        <v>0</v>
      </c>
      <c r="S196" s="57">
        <v>0</v>
      </c>
      <c r="T196" s="57">
        <v>3139.86</v>
      </c>
      <c r="U196" s="57">
        <v>3139.86</v>
      </c>
      <c r="V196" s="57">
        <v>3139.86</v>
      </c>
      <c r="W196" s="57">
        <v>3139.86</v>
      </c>
      <c r="X196" s="58" t="s">
        <v>399</v>
      </c>
      <c r="Y196"/>
      <c r="Z196"/>
      <c r="AA196"/>
      <c r="AB196"/>
      <c r="AC196"/>
      <c r="AD196"/>
      <c r="AE196"/>
      <c r="AF196"/>
      <c r="AG196"/>
      <c r="AH196"/>
      <c r="AI196"/>
      <c r="AJ196"/>
      <c r="AK196"/>
      <c r="AL196"/>
      <c r="AM196"/>
      <c r="AN196"/>
      <c r="AO196"/>
      <c r="AP196"/>
      <c r="AQ196"/>
      <c r="AR196"/>
      <c r="AS196"/>
      <c r="AT196"/>
      <c r="AU196"/>
      <c r="AV196"/>
      <c r="AW196"/>
      <c r="AX196"/>
    </row>
    <row r="197" spans="1:50" s="7" customFormat="1" ht="45" x14ac:dyDescent="0.25">
      <c r="A197" s="14" t="s">
        <v>350</v>
      </c>
      <c r="B197" s="15">
        <v>1122010000</v>
      </c>
      <c r="C197" s="16" t="s">
        <v>26</v>
      </c>
      <c r="D197" s="16" t="s">
        <v>47</v>
      </c>
      <c r="E197" s="31" t="s">
        <v>387</v>
      </c>
      <c r="F197" s="79" t="s">
        <v>404</v>
      </c>
      <c r="G197" s="31" t="s">
        <v>509</v>
      </c>
      <c r="H197" s="16" t="str">
        <f>VLOOKUP(D197,'[2]DATOS PRESUP'!$A$15:$C$33,3)</f>
        <v>Operación de servicios de vinculación de la Universidad Politécnica del Bicentenario con el entorno</v>
      </c>
      <c r="I197" s="17">
        <v>1420</v>
      </c>
      <c r="J197" s="15" t="str">
        <f>VLOOKUP(I197,[2]partidas!$A$1:$B$274,2)</f>
        <v>Aportaciones a fondos de vivienda</v>
      </c>
      <c r="K197" s="18">
        <f t="shared" si="3"/>
        <v>34664.640000000007</v>
      </c>
      <c r="L197" s="18">
        <v>4333.08</v>
      </c>
      <c r="M197" s="18">
        <v>4333.08</v>
      </c>
      <c r="N197" s="57">
        <v>4333.08</v>
      </c>
      <c r="O197" s="57">
        <v>4333.08</v>
      </c>
      <c r="P197" s="57">
        <v>4333.08</v>
      </c>
      <c r="Q197" s="57">
        <v>4333.08</v>
      </c>
      <c r="R197" s="57">
        <v>4333.08</v>
      </c>
      <c r="S197" s="57">
        <v>4333.08</v>
      </c>
      <c r="T197" s="57">
        <v>0</v>
      </c>
      <c r="U197" s="57">
        <v>0</v>
      </c>
      <c r="V197" s="57">
        <v>0</v>
      </c>
      <c r="W197" s="57">
        <v>0</v>
      </c>
      <c r="X197" s="58" t="s">
        <v>399</v>
      </c>
      <c r="Y197"/>
      <c r="Z197"/>
      <c r="AA197"/>
      <c r="AB197"/>
      <c r="AC197"/>
      <c r="AD197"/>
      <c r="AE197"/>
      <c r="AF197"/>
      <c r="AG197"/>
      <c r="AH197"/>
      <c r="AI197"/>
      <c r="AJ197"/>
      <c r="AK197"/>
      <c r="AL197"/>
      <c r="AM197"/>
      <c r="AN197"/>
      <c r="AO197"/>
      <c r="AP197"/>
      <c r="AQ197"/>
      <c r="AR197"/>
      <c r="AS197"/>
      <c r="AT197"/>
      <c r="AU197"/>
      <c r="AV197"/>
      <c r="AW197"/>
      <c r="AX197"/>
    </row>
    <row r="198" spans="1:50" s="7" customFormat="1" ht="45" x14ac:dyDescent="0.25">
      <c r="A198" s="14" t="s">
        <v>350</v>
      </c>
      <c r="B198" s="15">
        <v>2522221040</v>
      </c>
      <c r="C198" s="16" t="s">
        <v>26</v>
      </c>
      <c r="D198" s="16" t="s">
        <v>47</v>
      </c>
      <c r="E198" s="31" t="s">
        <v>387</v>
      </c>
      <c r="F198" s="79" t="s">
        <v>404</v>
      </c>
      <c r="G198" s="31" t="s">
        <v>509</v>
      </c>
      <c r="H198" s="16" t="str">
        <f>VLOOKUP(D198,'[2]DATOS PRESUP'!$A$15:$C$33,3)</f>
        <v>Operación de servicios de vinculación de la Universidad Politécnica del Bicentenario con el entorno</v>
      </c>
      <c r="I198" s="17">
        <v>1420</v>
      </c>
      <c r="J198" s="15" t="str">
        <f>VLOOKUP(I198,[2]partidas!$A$1:$B$274,2)</f>
        <v>Aportaciones a fondos de vivienda</v>
      </c>
      <c r="K198" s="18">
        <f t="shared" si="3"/>
        <v>17332.32</v>
      </c>
      <c r="L198" s="18">
        <v>0</v>
      </c>
      <c r="M198" s="18">
        <v>0</v>
      </c>
      <c r="N198" s="57">
        <v>0</v>
      </c>
      <c r="O198" s="57">
        <v>0</v>
      </c>
      <c r="P198" s="57">
        <v>0</v>
      </c>
      <c r="Q198" s="57">
        <v>0</v>
      </c>
      <c r="R198" s="57">
        <v>0</v>
      </c>
      <c r="S198" s="57">
        <v>0</v>
      </c>
      <c r="T198" s="57">
        <v>4333.08</v>
      </c>
      <c r="U198" s="57">
        <v>4333.08</v>
      </c>
      <c r="V198" s="57">
        <v>4333.08</v>
      </c>
      <c r="W198" s="57">
        <v>4333.08</v>
      </c>
      <c r="X198" s="58" t="s">
        <v>399</v>
      </c>
      <c r="Y198"/>
      <c r="Z198"/>
      <c r="AA198"/>
      <c r="AB198"/>
      <c r="AC198"/>
      <c r="AD198"/>
      <c r="AE198"/>
      <c r="AF198"/>
      <c r="AG198"/>
      <c r="AH198"/>
      <c r="AI198"/>
      <c r="AJ198"/>
      <c r="AK198"/>
      <c r="AL198"/>
      <c r="AM198"/>
      <c r="AN198"/>
      <c r="AO198"/>
      <c r="AP198"/>
      <c r="AQ198"/>
      <c r="AR198"/>
      <c r="AS198"/>
      <c r="AT198"/>
      <c r="AU198"/>
      <c r="AV198"/>
      <c r="AW198"/>
      <c r="AX198"/>
    </row>
    <row r="199" spans="1:50" s="7" customFormat="1" ht="45" x14ac:dyDescent="0.25">
      <c r="A199" s="14" t="s">
        <v>320</v>
      </c>
      <c r="B199" s="15">
        <v>1122010000</v>
      </c>
      <c r="C199" s="16" t="s">
        <v>26</v>
      </c>
      <c r="D199" s="16" t="s">
        <v>51</v>
      </c>
      <c r="E199" s="31" t="s">
        <v>387</v>
      </c>
      <c r="F199" s="79" t="s">
        <v>400</v>
      </c>
      <c r="G199" s="31" t="s">
        <v>521</v>
      </c>
      <c r="H199" s="16" t="str">
        <f>VLOOKUP(D199,'[2]DATOS PRESUP'!$A$15:$C$33,3)</f>
        <v>Administración del mantenimiento y soporte de equipo informático, cómputo y redes de la Universidad Politécnica del Bicentenario</v>
      </c>
      <c r="I199" s="17">
        <v>1420</v>
      </c>
      <c r="J199" s="15" t="str">
        <f>VLOOKUP(I199,[2]partidas!$A$1:$B$274,2)</f>
        <v>Aportaciones a fondos de vivienda</v>
      </c>
      <c r="K199" s="18">
        <f t="shared" si="3"/>
        <v>18183.12</v>
      </c>
      <c r="L199" s="18">
        <v>2272.89</v>
      </c>
      <c r="M199" s="18">
        <v>2272.89</v>
      </c>
      <c r="N199" s="57">
        <v>2272.89</v>
      </c>
      <c r="O199" s="57">
        <v>2272.89</v>
      </c>
      <c r="P199" s="57">
        <v>2272.89</v>
      </c>
      <c r="Q199" s="57">
        <v>2272.89</v>
      </c>
      <c r="R199" s="57">
        <v>2272.89</v>
      </c>
      <c r="S199" s="57">
        <v>2272.89</v>
      </c>
      <c r="T199" s="57">
        <v>0</v>
      </c>
      <c r="U199" s="57">
        <v>0</v>
      </c>
      <c r="V199" s="57">
        <v>0</v>
      </c>
      <c r="W199" s="57">
        <v>0</v>
      </c>
      <c r="X199" s="58" t="s">
        <v>399</v>
      </c>
      <c r="Y199"/>
      <c r="Z199"/>
      <c r="AA199"/>
      <c r="AB199"/>
      <c r="AC199"/>
      <c r="AD199"/>
      <c r="AE199"/>
      <c r="AF199"/>
      <c r="AG199"/>
      <c r="AH199"/>
      <c r="AI199"/>
      <c r="AJ199"/>
      <c r="AK199"/>
      <c r="AL199"/>
      <c r="AM199"/>
      <c r="AN199"/>
      <c r="AO199"/>
      <c r="AP199"/>
      <c r="AQ199"/>
      <c r="AR199"/>
      <c r="AS199"/>
      <c r="AT199"/>
      <c r="AU199"/>
      <c r="AV199"/>
      <c r="AW199"/>
      <c r="AX199"/>
    </row>
    <row r="200" spans="1:50" s="7" customFormat="1" ht="45" x14ac:dyDescent="0.25">
      <c r="A200" s="14" t="s">
        <v>320</v>
      </c>
      <c r="B200" s="15">
        <v>2522221040</v>
      </c>
      <c r="C200" s="16" t="s">
        <v>26</v>
      </c>
      <c r="D200" s="16" t="s">
        <v>51</v>
      </c>
      <c r="E200" s="31" t="s">
        <v>387</v>
      </c>
      <c r="F200" s="79" t="s">
        <v>400</v>
      </c>
      <c r="G200" s="31" t="s">
        <v>521</v>
      </c>
      <c r="H200" s="16" t="str">
        <f>VLOOKUP(D200,'[2]DATOS PRESUP'!$A$15:$C$33,3)</f>
        <v>Administración del mantenimiento y soporte de equipo informático, cómputo y redes de la Universidad Politécnica del Bicentenario</v>
      </c>
      <c r="I200" s="17">
        <v>1420</v>
      </c>
      <c r="J200" s="15" t="str">
        <f>VLOOKUP(I200,[2]partidas!$A$1:$B$274,2)</f>
        <v>Aportaciones a fondos de vivienda</v>
      </c>
      <c r="K200" s="18">
        <f t="shared" si="3"/>
        <v>9091.56</v>
      </c>
      <c r="L200" s="18">
        <v>0</v>
      </c>
      <c r="M200" s="18">
        <v>0</v>
      </c>
      <c r="N200" s="57">
        <v>0</v>
      </c>
      <c r="O200" s="57">
        <v>0</v>
      </c>
      <c r="P200" s="57">
        <v>0</v>
      </c>
      <c r="Q200" s="57">
        <v>0</v>
      </c>
      <c r="R200" s="57">
        <v>0</v>
      </c>
      <c r="S200" s="57">
        <v>0</v>
      </c>
      <c r="T200" s="57">
        <v>2272.89</v>
      </c>
      <c r="U200" s="57">
        <v>2272.89</v>
      </c>
      <c r="V200" s="57">
        <v>2272.89</v>
      </c>
      <c r="W200" s="57">
        <v>2272.89</v>
      </c>
      <c r="X200" s="58" t="s">
        <v>399</v>
      </c>
      <c r="Y200"/>
      <c r="Z200"/>
      <c r="AA200"/>
      <c r="AB200"/>
      <c r="AC200"/>
      <c r="AD200"/>
      <c r="AE200"/>
      <c r="AF200"/>
      <c r="AG200"/>
      <c r="AH200"/>
      <c r="AI200"/>
      <c r="AJ200"/>
      <c r="AK200"/>
      <c r="AL200"/>
      <c r="AM200"/>
      <c r="AN200"/>
      <c r="AO200"/>
      <c r="AP200"/>
      <c r="AQ200"/>
      <c r="AR200"/>
      <c r="AS200"/>
      <c r="AT200"/>
      <c r="AU200"/>
      <c r="AV200"/>
      <c r="AW200"/>
      <c r="AX200"/>
    </row>
    <row r="201" spans="1:50" s="7" customFormat="1" ht="45" x14ac:dyDescent="0.25">
      <c r="A201" s="14" t="s">
        <v>58</v>
      </c>
      <c r="B201" s="15">
        <v>1122010000</v>
      </c>
      <c r="C201" s="16" t="s">
        <v>31</v>
      </c>
      <c r="D201" s="16" t="s">
        <v>53</v>
      </c>
      <c r="E201" s="31" t="s">
        <v>386</v>
      </c>
      <c r="F201" s="79" t="s">
        <v>402</v>
      </c>
      <c r="G201" s="31" t="s">
        <v>522</v>
      </c>
      <c r="H201" s="16" t="str">
        <f>VLOOKUP(D201,'[2]DATOS PRESUP'!$A$15:$C$33,3)</f>
        <v>Administración de los servicios escolares de la Universidad Politécnica del Bicentenario</v>
      </c>
      <c r="I201" s="17">
        <v>1420</v>
      </c>
      <c r="J201" s="15" t="str">
        <f>VLOOKUP(I201,[2]partidas!$A$1:$B$274,2)</f>
        <v>Aportaciones a fondos de vivienda</v>
      </c>
      <c r="K201" s="18">
        <f t="shared" si="3"/>
        <v>32751.600000000002</v>
      </c>
      <c r="L201" s="18">
        <v>4093.95</v>
      </c>
      <c r="M201" s="18">
        <v>4093.95</v>
      </c>
      <c r="N201" s="57">
        <v>4093.95</v>
      </c>
      <c r="O201" s="57">
        <v>4093.95</v>
      </c>
      <c r="P201" s="57">
        <v>4093.95</v>
      </c>
      <c r="Q201" s="57">
        <v>4093.95</v>
      </c>
      <c r="R201" s="57">
        <v>4093.95</v>
      </c>
      <c r="S201" s="57">
        <v>4093.95</v>
      </c>
      <c r="T201" s="57">
        <v>0</v>
      </c>
      <c r="U201" s="57">
        <v>0</v>
      </c>
      <c r="V201" s="57">
        <v>0</v>
      </c>
      <c r="W201" s="57">
        <v>0</v>
      </c>
      <c r="X201" s="58" t="s">
        <v>399</v>
      </c>
      <c r="Y201"/>
      <c r="Z201"/>
      <c r="AA201"/>
      <c r="AB201"/>
      <c r="AC201"/>
      <c r="AD201"/>
      <c r="AE201"/>
      <c r="AF201"/>
      <c r="AG201"/>
      <c r="AH201"/>
      <c r="AI201"/>
      <c r="AJ201"/>
      <c r="AK201"/>
      <c r="AL201"/>
      <c r="AM201"/>
      <c r="AN201"/>
      <c r="AO201"/>
      <c r="AP201"/>
      <c r="AQ201"/>
      <c r="AR201"/>
      <c r="AS201"/>
      <c r="AT201"/>
      <c r="AU201"/>
      <c r="AV201"/>
      <c r="AW201"/>
      <c r="AX201"/>
    </row>
    <row r="202" spans="1:50" s="7" customFormat="1" ht="45" x14ac:dyDescent="0.25">
      <c r="A202" s="14" t="s">
        <v>58</v>
      </c>
      <c r="B202" s="15">
        <v>2522221040</v>
      </c>
      <c r="C202" s="16" t="s">
        <v>31</v>
      </c>
      <c r="D202" s="16" t="s">
        <v>53</v>
      </c>
      <c r="E202" s="31" t="s">
        <v>386</v>
      </c>
      <c r="F202" s="79" t="s">
        <v>402</v>
      </c>
      <c r="G202" s="31" t="s">
        <v>522</v>
      </c>
      <c r="H202" s="16" t="str">
        <f>VLOOKUP(D202,'[2]DATOS PRESUP'!$A$15:$C$33,3)</f>
        <v>Administración de los servicios escolares de la Universidad Politécnica del Bicentenario</v>
      </c>
      <c r="I202" s="17">
        <v>1420</v>
      </c>
      <c r="J202" s="15" t="str">
        <f>VLOOKUP(I202,[2]partidas!$A$1:$B$274,2)</f>
        <v>Aportaciones a fondos de vivienda</v>
      </c>
      <c r="K202" s="18">
        <f t="shared" si="3"/>
        <v>16375.8</v>
      </c>
      <c r="L202" s="18">
        <v>0</v>
      </c>
      <c r="M202" s="18">
        <v>0</v>
      </c>
      <c r="N202" s="57">
        <v>0</v>
      </c>
      <c r="O202" s="57">
        <v>0</v>
      </c>
      <c r="P202" s="57">
        <v>0</v>
      </c>
      <c r="Q202" s="57">
        <v>0</v>
      </c>
      <c r="R202" s="57">
        <v>0</v>
      </c>
      <c r="S202" s="57">
        <v>0</v>
      </c>
      <c r="T202" s="57">
        <v>4093.95</v>
      </c>
      <c r="U202" s="57">
        <v>4093.95</v>
      </c>
      <c r="V202" s="57">
        <v>4093.95</v>
      </c>
      <c r="W202" s="57">
        <v>4093.95</v>
      </c>
      <c r="X202" s="58" t="s">
        <v>399</v>
      </c>
      <c r="Y202"/>
      <c r="Z202"/>
      <c r="AA202"/>
      <c r="AB202"/>
      <c r="AC202"/>
      <c r="AD202"/>
      <c r="AE202"/>
      <c r="AF202"/>
      <c r="AG202"/>
      <c r="AH202"/>
      <c r="AI202"/>
      <c r="AJ202"/>
      <c r="AK202"/>
      <c r="AL202"/>
      <c r="AM202"/>
      <c r="AN202"/>
      <c r="AO202"/>
      <c r="AP202"/>
      <c r="AQ202"/>
      <c r="AR202"/>
      <c r="AS202"/>
      <c r="AT202"/>
      <c r="AU202"/>
      <c r="AV202"/>
      <c r="AW202"/>
      <c r="AX202"/>
    </row>
    <row r="203" spans="1:50" s="7" customFormat="1" ht="45" x14ac:dyDescent="0.25">
      <c r="A203" s="14" t="s">
        <v>86</v>
      </c>
      <c r="B203" s="15">
        <v>1122010000</v>
      </c>
      <c r="C203" s="16" t="s">
        <v>26</v>
      </c>
      <c r="D203" s="16" t="s">
        <v>55</v>
      </c>
      <c r="E203" s="31" t="s">
        <v>386</v>
      </c>
      <c r="F203" s="79" t="s">
        <v>387</v>
      </c>
      <c r="G203" s="31" t="s">
        <v>513</v>
      </c>
      <c r="H203" s="16" t="str">
        <f>VLOOKUP(D203,'[2]DATOS PRESUP'!$A$15:$C$33,3)</f>
        <v>Gestión de proyectos de investigación, innovación y desarrollo tecnológico de la UPB</v>
      </c>
      <c r="I203" s="17">
        <v>1420</v>
      </c>
      <c r="J203" s="15" t="str">
        <f>VLOOKUP(I203,[2]partidas!$A$1:$B$274,2)</f>
        <v>Aportaciones a fondos de vivienda</v>
      </c>
      <c r="K203" s="18">
        <f t="shared" si="3"/>
        <v>12013.600000000002</v>
      </c>
      <c r="L203" s="18">
        <v>1501.7</v>
      </c>
      <c r="M203" s="18">
        <v>1501.7</v>
      </c>
      <c r="N203" s="57">
        <v>1501.7</v>
      </c>
      <c r="O203" s="57">
        <v>1501.7</v>
      </c>
      <c r="P203" s="57">
        <v>1501.7</v>
      </c>
      <c r="Q203" s="57">
        <v>1501.7</v>
      </c>
      <c r="R203" s="57">
        <v>1501.7</v>
      </c>
      <c r="S203" s="57">
        <v>1501.7</v>
      </c>
      <c r="T203" s="57">
        <v>0</v>
      </c>
      <c r="U203" s="57">
        <v>0</v>
      </c>
      <c r="V203" s="57">
        <v>0</v>
      </c>
      <c r="W203" s="57">
        <v>0</v>
      </c>
      <c r="X203" s="58" t="s">
        <v>399</v>
      </c>
      <c r="Y203"/>
      <c r="Z203"/>
      <c r="AA203"/>
      <c r="AB203"/>
      <c r="AC203"/>
      <c r="AD203"/>
      <c r="AE203"/>
      <c r="AF203"/>
      <c r="AG203"/>
      <c r="AH203"/>
      <c r="AI203"/>
      <c r="AJ203"/>
      <c r="AK203"/>
      <c r="AL203"/>
      <c r="AM203"/>
      <c r="AN203"/>
      <c r="AO203"/>
      <c r="AP203"/>
      <c r="AQ203"/>
      <c r="AR203"/>
      <c r="AS203"/>
      <c r="AT203"/>
      <c r="AU203"/>
      <c r="AV203"/>
      <c r="AW203"/>
      <c r="AX203"/>
    </row>
    <row r="204" spans="1:50" s="7" customFormat="1" ht="45" x14ac:dyDescent="0.25">
      <c r="A204" s="14" t="s">
        <v>86</v>
      </c>
      <c r="B204" s="15">
        <v>2522221040</v>
      </c>
      <c r="C204" s="16" t="s">
        <v>26</v>
      </c>
      <c r="D204" s="16" t="s">
        <v>55</v>
      </c>
      <c r="E204" s="31" t="s">
        <v>386</v>
      </c>
      <c r="F204" s="79" t="s">
        <v>387</v>
      </c>
      <c r="G204" s="31" t="s">
        <v>513</v>
      </c>
      <c r="H204" s="16" t="str">
        <f>VLOOKUP(D204,'[2]DATOS PRESUP'!$A$15:$C$33,3)</f>
        <v>Gestión de proyectos de investigación, innovación y desarrollo tecnológico de la UPB</v>
      </c>
      <c r="I204" s="17">
        <v>1420</v>
      </c>
      <c r="J204" s="15" t="str">
        <f>VLOOKUP(I204,[2]partidas!$A$1:$B$274,2)</f>
        <v>Aportaciones a fondos de vivienda</v>
      </c>
      <c r="K204" s="18">
        <f t="shared" si="3"/>
        <v>6006.8</v>
      </c>
      <c r="L204" s="18">
        <v>0</v>
      </c>
      <c r="M204" s="18">
        <v>0</v>
      </c>
      <c r="N204" s="57">
        <v>0</v>
      </c>
      <c r="O204" s="57">
        <v>0</v>
      </c>
      <c r="P204" s="57">
        <v>0</v>
      </c>
      <c r="Q204" s="57">
        <v>0</v>
      </c>
      <c r="R204" s="57">
        <v>0</v>
      </c>
      <c r="S204" s="57">
        <v>0</v>
      </c>
      <c r="T204" s="57">
        <v>1501.7</v>
      </c>
      <c r="U204" s="57">
        <v>1501.7</v>
      </c>
      <c r="V204" s="57">
        <v>1501.7</v>
      </c>
      <c r="W204" s="57">
        <v>1501.7</v>
      </c>
      <c r="X204" s="58" t="s">
        <v>399</v>
      </c>
      <c r="Y204"/>
      <c r="Z204"/>
      <c r="AA204"/>
      <c r="AB204"/>
      <c r="AC204"/>
      <c r="AD204"/>
      <c r="AE204"/>
      <c r="AF204"/>
      <c r="AG204"/>
      <c r="AH204"/>
      <c r="AI204"/>
      <c r="AJ204"/>
      <c r="AK204"/>
      <c r="AL204"/>
      <c r="AM204"/>
      <c r="AN204"/>
      <c r="AO204"/>
      <c r="AP204"/>
      <c r="AQ204"/>
      <c r="AR204"/>
      <c r="AS204"/>
      <c r="AT204"/>
      <c r="AU204"/>
      <c r="AV204"/>
      <c r="AW204"/>
      <c r="AX204"/>
    </row>
    <row r="205" spans="1:50" s="7" customFormat="1" ht="45" x14ac:dyDescent="0.25">
      <c r="A205" s="14" t="s">
        <v>240</v>
      </c>
      <c r="B205" s="15">
        <v>1122010000</v>
      </c>
      <c r="C205" s="16" t="s">
        <v>23</v>
      </c>
      <c r="D205" s="16" t="s">
        <v>24</v>
      </c>
      <c r="E205" s="31" t="s">
        <v>388</v>
      </c>
      <c r="F205" s="79" t="s">
        <v>388</v>
      </c>
      <c r="G205" s="31" t="s">
        <v>500</v>
      </c>
      <c r="H205" s="16" t="str">
        <f>VLOOKUP(D205,'[2]DATOS PRESUP'!$A$15:$C$33,3)</f>
        <v>Administración de los recursos humanos, materiales, financieros y de servicios de la Universidad Politécnica del Bicentenario</v>
      </c>
      <c r="I205" s="17">
        <v>1430</v>
      </c>
      <c r="J205" s="15" t="str">
        <f>VLOOKUP(I205,[2]partidas!$A$1:$B$274,2)</f>
        <v>Aportaciones al sistema para el retiro</v>
      </c>
      <c r="K205" s="18">
        <f t="shared" si="3"/>
        <v>22113.679999999997</v>
      </c>
      <c r="L205" s="18">
        <v>2764.21</v>
      </c>
      <c r="M205" s="18">
        <v>2764.21</v>
      </c>
      <c r="N205" s="57">
        <v>2764.21</v>
      </c>
      <c r="O205" s="57">
        <v>2764.21</v>
      </c>
      <c r="P205" s="57">
        <v>2764.21</v>
      </c>
      <c r="Q205" s="57">
        <v>2764.21</v>
      </c>
      <c r="R205" s="57">
        <v>2764.21</v>
      </c>
      <c r="S205" s="57">
        <v>2764.21</v>
      </c>
      <c r="T205" s="57">
        <v>0</v>
      </c>
      <c r="U205" s="57">
        <v>0</v>
      </c>
      <c r="V205" s="57">
        <v>0</v>
      </c>
      <c r="W205" s="57">
        <v>0</v>
      </c>
      <c r="X205" s="58" t="s">
        <v>399</v>
      </c>
      <c r="Y205"/>
      <c r="Z205"/>
      <c r="AA205"/>
      <c r="AB205"/>
      <c r="AC205"/>
      <c r="AD205"/>
      <c r="AE205"/>
      <c r="AF205"/>
      <c r="AG205"/>
      <c r="AH205"/>
      <c r="AI205"/>
      <c r="AJ205"/>
      <c r="AK205"/>
      <c r="AL205"/>
      <c r="AM205"/>
      <c r="AN205"/>
      <c r="AO205"/>
      <c r="AP205"/>
      <c r="AQ205"/>
      <c r="AR205"/>
      <c r="AS205"/>
      <c r="AT205"/>
      <c r="AU205"/>
      <c r="AV205"/>
      <c r="AW205"/>
      <c r="AX205"/>
    </row>
    <row r="206" spans="1:50" s="7" customFormat="1" ht="45" x14ac:dyDescent="0.25">
      <c r="A206" s="14" t="s">
        <v>240</v>
      </c>
      <c r="B206" s="15">
        <v>2522221040</v>
      </c>
      <c r="C206" s="16" t="s">
        <v>23</v>
      </c>
      <c r="D206" s="16" t="s">
        <v>24</v>
      </c>
      <c r="E206" s="31" t="s">
        <v>388</v>
      </c>
      <c r="F206" s="79" t="s">
        <v>388</v>
      </c>
      <c r="G206" s="31" t="s">
        <v>500</v>
      </c>
      <c r="H206" s="16" t="str">
        <f>VLOOKUP(D206,'[2]DATOS PRESUP'!$A$15:$C$33,3)</f>
        <v>Administración de los recursos humanos, materiales, financieros y de servicios de la Universidad Politécnica del Bicentenario</v>
      </c>
      <c r="I206" s="17">
        <v>1430</v>
      </c>
      <c r="J206" s="15" t="str">
        <f>VLOOKUP(I206,[2]partidas!$A$1:$B$274,2)</f>
        <v>Aportaciones al sistema para el retiro</v>
      </c>
      <c r="K206" s="18">
        <f t="shared" si="3"/>
        <v>11056.84</v>
      </c>
      <c r="L206" s="18">
        <v>0</v>
      </c>
      <c r="M206" s="18">
        <v>0</v>
      </c>
      <c r="N206" s="57">
        <v>0</v>
      </c>
      <c r="O206" s="57">
        <v>0</v>
      </c>
      <c r="P206" s="57">
        <v>0</v>
      </c>
      <c r="Q206" s="57">
        <v>0</v>
      </c>
      <c r="R206" s="57">
        <v>0</v>
      </c>
      <c r="S206" s="57">
        <v>0</v>
      </c>
      <c r="T206" s="57">
        <v>2764.21</v>
      </c>
      <c r="U206" s="57">
        <v>2764.21</v>
      </c>
      <c r="V206" s="57">
        <v>2764.21</v>
      </c>
      <c r="W206" s="57">
        <v>2764.21</v>
      </c>
      <c r="X206" s="58" t="s">
        <v>399</v>
      </c>
      <c r="Y206"/>
      <c r="Z206"/>
      <c r="AA206"/>
      <c r="AB206"/>
      <c r="AC206"/>
      <c r="AD206"/>
      <c r="AE206"/>
      <c r="AF206"/>
      <c r="AG206"/>
      <c r="AH206"/>
      <c r="AI206"/>
      <c r="AJ206"/>
      <c r="AK206"/>
      <c r="AL206"/>
      <c r="AM206"/>
      <c r="AN206"/>
      <c r="AO206"/>
      <c r="AP206"/>
      <c r="AQ206"/>
      <c r="AR206"/>
      <c r="AS206"/>
      <c r="AT206"/>
      <c r="AU206"/>
      <c r="AV206"/>
      <c r="AW206"/>
      <c r="AX206"/>
    </row>
    <row r="207" spans="1:50" s="7" customFormat="1" ht="45" x14ac:dyDescent="0.25">
      <c r="A207" s="14" t="s">
        <v>250</v>
      </c>
      <c r="B207" s="15">
        <v>1122010000</v>
      </c>
      <c r="C207" s="16" t="s">
        <v>23</v>
      </c>
      <c r="D207" s="16" t="s">
        <v>24</v>
      </c>
      <c r="E207" s="31" t="s">
        <v>388</v>
      </c>
      <c r="F207" s="79" t="s">
        <v>401</v>
      </c>
      <c r="G207" s="31" t="s">
        <v>501</v>
      </c>
      <c r="H207" s="16" t="str">
        <f>VLOOKUP(D207,'[2]DATOS PRESUP'!$A$15:$C$33,3)</f>
        <v>Administración de los recursos humanos, materiales, financieros y de servicios de la Universidad Politécnica del Bicentenario</v>
      </c>
      <c r="I207" s="17">
        <v>1430</v>
      </c>
      <c r="J207" s="15" t="str">
        <f>VLOOKUP(I207,[2]partidas!$A$1:$B$274,2)</f>
        <v>Aportaciones al sistema para el retiro</v>
      </c>
      <c r="K207" s="18">
        <f t="shared" si="3"/>
        <v>39949.839999999997</v>
      </c>
      <c r="L207" s="18">
        <v>5572.48</v>
      </c>
      <c r="M207" s="18">
        <v>5572.48</v>
      </c>
      <c r="N207" s="57">
        <v>5572.48</v>
      </c>
      <c r="O207" s="57">
        <v>5572.48</v>
      </c>
      <c r="P207" s="57">
        <v>5572.48</v>
      </c>
      <c r="Q207" s="57">
        <v>5572.48</v>
      </c>
      <c r="R207" s="57">
        <v>5572.48</v>
      </c>
      <c r="S207" s="57">
        <f>5572.48-4630</f>
        <v>942.47999999999956</v>
      </c>
      <c r="T207" s="57">
        <v>0</v>
      </c>
      <c r="U207" s="57">
        <v>0</v>
      </c>
      <c r="V207" s="57">
        <v>0</v>
      </c>
      <c r="W207" s="57">
        <v>0</v>
      </c>
      <c r="X207" s="58" t="s">
        <v>399</v>
      </c>
      <c r="Y207"/>
      <c r="Z207"/>
      <c r="AA207"/>
      <c r="AB207"/>
      <c r="AC207"/>
      <c r="AD207"/>
      <c r="AE207"/>
      <c r="AF207"/>
      <c r="AG207"/>
      <c r="AH207"/>
      <c r="AI207"/>
      <c r="AJ207"/>
      <c r="AK207"/>
      <c r="AL207"/>
      <c r="AM207"/>
      <c r="AN207"/>
      <c r="AO207"/>
      <c r="AP207"/>
      <c r="AQ207"/>
      <c r="AR207"/>
      <c r="AS207"/>
      <c r="AT207"/>
      <c r="AU207"/>
      <c r="AV207"/>
      <c r="AW207"/>
      <c r="AX207"/>
    </row>
    <row r="208" spans="1:50" s="7" customFormat="1" ht="45" x14ac:dyDescent="0.25">
      <c r="A208" s="14" t="s">
        <v>250</v>
      </c>
      <c r="B208" s="15">
        <v>2522221040</v>
      </c>
      <c r="C208" s="16" t="s">
        <v>23</v>
      </c>
      <c r="D208" s="16" t="s">
        <v>24</v>
      </c>
      <c r="E208" s="31" t="s">
        <v>388</v>
      </c>
      <c r="F208" s="79" t="s">
        <v>401</v>
      </c>
      <c r="G208" s="31" t="s">
        <v>501</v>
      </c>
      <c r="H208" s="16" t="str">
        <f>VLOOKUP(D208,'[2]DATOS PRESUP'!$A$15:$C$33,3)</f>
        <v>Administración de los recursos humanos, materiales, financieros y de servicios de la Universidad Politécnica del Bicentenario</v>
      </c>
      <c r="I208" s="17">
        <v>1430</v>
      </c>
      <c r="J208" s="15" t="str">
        <f>VLOOKUP(I208,[2]partidas!$A$1:$B$274,2)</f>
        <v>Aportaciones al sistema para el retiro</v>
      </c>
      <c r="K208" s="18">
        <f t="shared" si="3"/>
        <v>26919.919999999998</v>
      </c>
      <c r="L208" s="18">
        <v>0</v>
      </c>
      <c r="M208" s="18">
        <v>0</v>
      </c>
      <c r="N208" s="57">
        <v>0</v>
      </c>
      <c r="O208" s="57">
        <v>0</v>
      </c>
      <c r="P208" s="57">
        <v>0</v>
      </c>
      <c r="Q208" s="57">
        <v>0</v>
      </c>
      <c r="R208" s="57">
        <v>0</v>
      </c>
      <c r="S208" s="57">
        <v>4630</v>
      </c>
      <c r="T208" s="57">
        <v>5572.48</v>
      </c>
      <c r="U208" s="57">
        <v>5572.48</v>
      </c>
      <c r="V208" s="57">
        <v>5572.48</v>
      </c>
      <c r="W208" s="57">
        <v>5572.48</v>
      </c>
      <c r="X208" s="58" t="s">
        <v>399</v>
      </c>
      <c r="Y208"/>
      <c r="Z208"/>
      <c r="AA208"/>
      <c r="AB208"/>
      <c r="AC208"/>
      <c r="AD208"/>
      <c r="AE208"/>
      <c r="AF208"/>
      <c r="AG208"/>
      <c r="AH208"/>
      <c r="AI208"/>
      <c r="AJ208"/>
      <c r="AK208"/>
      <c r="AL208"/>
      <c r="AM208"/>
      <c r="AN208"/>
      <c r="AO208"/>
      <c r="AP208"/>
      <c r="AQ208"/>
      <c r="AR208"/>
      <c r="AS208"/>
      <c r="AT208"/>
      <c r="AU208"/>
      <c r="AV208"/>
      <c r="AW208"/>
      <c r="AX208"/>
    </row>
    <row r="209" spans="1:50" s="7" customFormat="1" ht="45" x14ac:dyDescent="0.25">
      <c r="A209" s="14" t="s">
        <v>339</v>
      </c>
      <c r="B209" s="15">
        <v>1122010000</v>
      </c>
      <c r="C209" s="16" t="s">
        <v>23</v>
      </c>
      <c r="D209" s="16" t="s">
        <v>24</v>
      </c>
      <c r="E209" s="31" t="s">
        <v>388</v>
      </c>
      <c r="F209" s="79" t="s">
        <v>402</v>
      </c>
      <c r="G209" s="31" t="s">
        <v>523</v>
      </c>
      <c r="H209" s="16" t="str">
        <f>VLOOKUP(D209,'[2]DATOS PRESUP'!$A$15:$C$33,3)</f>
        <v>Administración de los recursos humanos, materiales, financieros y de servicios de la Universidad Politécnica del Bicentenario</v>
      </c>
      <c r="I209" s="17">
        <v>1430</v>
      </c>
      <c r="J209" s="15" t="str">
        <f>VLOOKUP(I209,[2]partidas!$A$1:$B$274,2)</f>
        <v>Aportaciones al sistema para el retiro</v>
      </c>
      <c r="K209" s="18">
        <f t="shared" si="3"/>
        <v>82251.92</v>
      </c>
      <c r="L209" s="18">
        <v>10281.49</v>
      </c>
      <c r="M209" s="18">
        <v>10281.49</v>
      </c>
      <c r="N209" s="57">
        <v>10281.49</v>
      </c>
      <c r="O209" s="57">
        <v>10281.49</v>
      </c>
      <c r="P209" s="57">
        <v>10281.49</v>
      </c>
      <c r="Q209" s="57">
        <v>10281.49</v>
      </c>
      <c r="R209" s="57">
        <v>10281.49</v>
      </c>
      <c r="S209" s="57">
        <v>10281.49</v>
      </c>
      <c r="T209" s="57">
        <v>0</v>
      </c>
      <c r="U209" s="57">
        <v>0</v>
      </c>
      <c r="V209" s="57">
        <v>0</v>
      </c>
      <c r="W209" s="57">
        <v>0</v>
      </c>
      <c r="X209" s="58" t="s">
        <v>399</v>
      </c>
      <c r="Y209"/>
      <c r="Z209"/>
      <c r="AA209"/>
      <c r="AB209"/>
      <c r="AC209"/>
      <c r="AD209"/>
      <c r="AE209"/>
      <c r="AF209"/>
      <c r="AG209"/>
      <c r="AH209"/>
      <c r="AI209"/>
      <c r="AJ209"/>
      <c r="AK209"/>
      <c r="AL209"/>
      <c r="AM209"/>
      <c r="AN209"/>
      <c r="AO209"/>
      <c r="AP209"/>
      <c r="AQ209"/>
      <c r="AR209"/>
      <c r="AS209"/>
      <c r="AT209"/>
      <c r="AU209"/>
      <c r="AV209"/>
      <c r="AW209"/>
      <c r="AX209"/>
    </row>
    <row r="210" spans="1:50" s="7" customFormat="1" ht="45" x14ac:dyDescent="0.25">
      <c r="A210" s="14" t="s">
        <v>339</v>
      </c>
      <c r="B210" s="15">
        <v>2522221040</v>
      </c>
      <c r="C210" s="16" t="s">
        <v>23</v>
      </c>
      <c r="D210" s="16" t="s">
        <v>24</v>
      </c>
      <c r="E210" s="31" t="s">
        <v>388</v>
      </c>
      <c r="F210" s="79" t="s">
        <v>402</v>
      </c>
      <c r="G210" s="31" t="s">
        <v>523</v>
      </c>
      <c r="H210" s="16" t="str">
        <f>VLOOKUP(D210,'[2]DATOS PRESUP'!$A$15:$C$33,3)</f>
        <v>Administración de los recursos humanos, materiales, financieros y de servicios de la Universidad Politécnica del Bicentenario</v>
      </c>
      <c r="I210" s="17">
        <v>1430</v>
      </c>
      <c r="J210" s="15" t="str">
        <f>VLOOKUP(I210,[2]partidas!$A$1:$B$274,2)</f>
        <v>Aportaciones al sistema para el retiro</v>
      </c>
      <c r="K210" s="18">
        <f t="shared" si="3"/>
        <v>41125.96</v>
      </c>
      <c r="L210" s="18">
        <v>0</v>
      </c>
      <c r="M210" s="18">
        <v>0</v>
      </c>
      <c r="N210" s="57">
        <v>0</v>
      </c>
      <c r="O210" s="57">
        <v>0</v>
      </c>
      <c r="P210" s="57">
        <v>0</v>
      </c>
      <c r="Q210" s="57">
        <v>0</v>
      </c>
      <c r="R210" s="57">
        <v>0</v>
      </c>
      <c r="S210" s="57">
        <v>0</v>
      </c>
      <c r="T210" s="57">
        <v>10281.49</v>
      </c>
      <c r="U210" s="57">
        <v>10281.49</v>
      </c>
      <c r="V210" s="57">
        <v>10281.49</v>
      </c>
      <c r="W210" s="57">
        <v>10281.49</v>
      </c>
      <c r="X210" s="58" t="s">
        <v>399</v>
      </c>
      <c r="Y210"/>
      <c r="Z210"/>
      <c r="AA210"/>
      <c r="AB210"/>
      <c r="AC210"/>
      <c r="AD210"/>
      <c r="AE210"/>
      <c r="AF210"/>
      <c r="AG210"/>
      <c r="AH210"/>
      <c r="AI210"/>
      <c r="AJ210"/>
      <c r="AK210"/>
      <c r="AL210"/>
      <c r="AM210"/>
      <c r="AN210"/>
      <c r="AO210"/>
      <c r="AP210"/>
      <c r="AQ210"/>
      <c r="AR210"/>
      <c r="AS210"/>
      <c r="AT210"/>
      <c r="AU210"/>
      <c r="AV210"/>
      <c r="AW210"/>
      <c r="AX210"/>
    </row>
    <row r="211" spans="1:50" s="7" customFormat="1" ht="45" x14ac:dyDescent="0.25">
      <c r="A211" s="14" t="s">
        <v>232</v>
      </c>
      <c r="B211" s="15">
        <v>1122010000</v>
      </c>
      <c r="C211" s="16" t="s">
        <v>26</v>
      </c>
      <c r="D211" s="16" t="s">
        <v>27</v>
      </c>
      <c r="E211" s="31" t="s">
        <v>387</v>
      </c>
      <c r="F211" s="79" t="s">
        <v>387</v>
      </c>
      <c r="G211" s="31" t="s">
        <v>514</v>
      </c>
      <c r="H211" s="16" t="str">
        <f>VLOOKUP(D211,'[2]DATOS PRESUP'!$A$15:$C$33,3)</f>
        <v>Dirección Estratégica de la Universidad Politécnica del Bicentenario</v>
      </c>
      <c r="I211" s="17">
        <v>1430</v>
      </c>
      <c r="J211" s="15" t="str">
        <f>VLOOKUP(I211,[2]partidas!$A$1:$B$274,2)</f>
        <v>Aportaciones al sistema para el retiro</v>
      </c>
      <c r="K211" s="18">
        <f t="shared" si="3"/>
        <v>87681.44</v>
      </c>
      <c r="L211" s="18">
        <v>10960.18</v>
      </c>
      <c r="M211" s="18">
        <v>10960.18</v>
      </c>
      <c r="N211" s="57">
        <v>10960.18</v>
      </c>
      <c r="O211" s="57">
        <v>10960.18</v>
      </c>
      <c r="P211" s="57">
        <v>10960.18</v>
      </c>
      <c r="Q211" s="57">
        <v>10960.18</v>
      </c>
      <c r="R211" s="57">
        <v>10960.18</v>
      </c>
      <c r="S211" s="57">
        <v>10960.18</v>
      </c>
      <c r="T211" s="57">
        <v>0</v>
      </c>
      <c r="U211" s="57">
        <v>0</v>
      </c>
      <c r="V211" s="57">
        <v>0</v>
      </c>
      <c r="W211" s="57">
        <v>0</v>
      </c>
      <c r="X211" s="58" t="s">
        <v>399</v>
      </c>
      <c r="Y211"/>
      <c r="Z211"/>
      <c r="AA211"/>
      <c r="AB211"/>
      <c r="AC211"/>
      <c r="AD211"/>
      <c r="AE211"/>
      <c r="AF211"/>
      <c r="AG211"/>
      <c r="AH211"/>
      <c r="AI211"/>
      <c r="AJ211"/>
      <c r="AK211"/>
      <c r="AL211"/>
      <c r="AM211"/>
      <c r="AN211"/>
      <c r="AO211"/>
      <c r="AP211"/>
      <c r="AQ211"/>
      <c r="AR211"/>
      <c r="AS211"/>
      <c r="AT211"/>
      <c r="AU211"/>
      <c r="AV211"/>
      <c r="AW211"/>
      <c r="AX211"/>
    </row>
    <row r="212" spans="1:50" s="7" customFormat="1" ht="45" x14ac:dyDescent="0.25">
      <c r="A212" s="14" t="s">
        <v>232</v>
      </c>
      <c r="B212" s="15">
        <v>2522221040</v>
      </c>
      <c r="C212" s="16" t="s">
        <v>26</v>
      </c>
      <c r="D212" s="16" t="s">
        <v>27</v>
      </c>
      <c r="E212" s="31" t="s">
        <v>387</v>
      </c>
      <c r="F212" s="79" t="s">
        <v>403</v>
      </c>
      <c r="G212" s="31" t="s">
        <v>514</v>
      </c>
      <c r="H212" s="16" t="str">
        <f>VLOOKUP(D212,'[2]DATOS PRESUP'!$A$15:$C$33,3)</f>
        <v>Dirección Estratégica de la Universidad Politécnica del Bicentenario</v>
      </c>
      <c r="I212" s="17">
        <v>1430</v>
      </c>
      <c r="J212" s="15" t="str">
        <f>VLOOKUP(I212,[2]partidas!$A$1:$B$274,2)</f>
        <v>Aportaciones al sistema para el retiro</v>
      </c>
      <c r="K212" s="18">
        <f t="shared" si="3"/>
        <v>43840.72</v>
      </c>
      <c r="L212" s="18">
        <v>0</v>
      </c>
      <c r="M212" s="18">
        <v>0</v>
      </c>
      <c r="N212" s="57">
        <v>0</v>
      </c>
      <c r="O212" s="57">
        <v>0</v>
      </c>
      <c r="P212" s="57">
        <v>0</v>
      </c>
      <c r="Q212" s="57">
        <v>0</v>
      </c>
      <c r="R212" s="57">
        <v>0</v>
      </c>
      <c r="S212" s="57">
        <v>0</v>
      </c>
      <c r="T212" s="57">
        <v>10960.18</v>
      </c>
      <c r="U212" s="57">
        <v>10960.18</v>
      </c>
      <c r="V212" s="57">
        <v>10960.18</v>
      </c>
      <c r="W212" s="57">
        <v>10960.18</v>
      </c>
      <c r="X212" s="58" t="s">
        <v>399</v>
      </c>
      <c r="Y212"/>
      <c r="Z212"/>
      <c r="AA212"/>
      <c r="AB212"/>
      <c r="AC212"/>
      <c r="AD212"/>
      <c r="AE212"/>
      <c r="AF212"/>
      <c r="AG212"/>
      <c r="AH212"/>
      <c r="AI212"/>
      <c r="AJ212"/>
      <c r="AK212"/>
      <c r="AL212"/>
      <c r="AM212"/>
      <c r="AN212"/>
      <c r="AO212"/>
      <c r="AP212"/>
      <c r="AQ212"/>
      <c r="AR212"/>
      <c r="AS212"/>
      <c r="AT212"/>
      <c r="AU212"/>
      <c r="AV212"/>
      <c r="AW212"/>
      <c r="AX212"/>
    </row>
    <row r="213" spans="1:50" s="7" customFormat="1" ht="45" x14ac:dyDescent="0.25">
      <c r="A213" s="14" t="s">
        <v>202</v>
      </c>
      <c r="B213" s="15">
        <v>1122010000</v>
      </c>
      <c r="C213" s="16" t="s">
        <v>26</v>
      </c>
      <c r="D213" s="16" t="s">
        <v>29</v>
      </c>
      <c r="E213" s="31" t="s">
        <v>388</v>
      </c>
      <c r="F213" s="79" t="s">
        <v>386</v>
      </c>
      <c r="G213" s="31" t="s">
        <v>519</v>
      </c>
      <c r="H213" s="16" t="str">
        <f>VLOOKUP(D213,'[2]DATOS PRESUP'!$A$15:$C$33,3)</f>
        <v>Operación del modelo de planeación y evaluación de la Universidad Politécnica del Bicentenario</v>
      </c>
      <c r="I213" s="17">
        <v>1430</v>
      </c>
      <c r="J213" s="15" t="str">
        <f>VLOOKUP(I213,[2]partidas!$A$1:$B$274,2)</f>
        <v>Aportaciones al sistema para el retiro</v>
      </c>
      <c r="K213" s="18">
        <f t="shared" si="3"/>
        <v>60003.200000000004</v>
      </c>
      <c r="L213" s="18">
        <v>7500.4</v>
      </c>
      <c r="M213" s="18">
        <v>7500.4</v>
      </c>
      <c r="N213" s="57">
        <v>7500.4</v>
      </c>
      <c r="O213" s="57">
        <v>7500.4</v>
      </c>
      <c r="P213" s="57">
        <v>7500.4</v>
      </c>
      <c r="Q213" s="57">
        <v>7500.4</v>
      </c>
      <c r="R213" s="57">
        <v>7500.4</v>
      </c>
      <c r="S213" s="57">
        <v>7500.4</v>
      </c>
      <c r="T213" s="57">
        <v>0</v>
      </c>
      <c r="U213" s="57">
        <v>0</v>
      </c>
      <c r="V213" s="57">
        <v>0</v>
      </c>
      <c r="W213" s="57">
        <v>0</v>
      </c>
      <c r="X213" s="58" t="s">
        <v>399</v>
      </c>
      <c r="Y213"/>
      <c r="Z213"/>
      <c r="AA213"/>
      <c r="AB213"/>
      <c r="AC213"/>
      <c r="AD213"/>
      <c r="AE213"/>
      <c r="AF213"/>
      <c r="AG213"/>
      <c r="AH213"/>
      <c r="AI213"/>
      <c r="AJ213"/>
      <c r="AK213"/>
      <c r="AL213"/>
      <c r="AM213"/>
      <c r="AN213"/>
      <c r="AO213"/>
      <c r="AP213"/>
      <c r="AQ213"/>
      <c r="AR213"/>
      <c r="AS213"/>
      <c r="AT213"/>
      <c r="AU213"/>
      <c r="AV213"/>
      <c r="AW213"/>
      <c r="AX213"/>
    </row>
    <row r="214" spans="1:50" s="7" customFormat="1" ht="45" x14ac:dyDescent="0.25">
      <c r="A214" s="14" t="s">
        <v>202</v>
      </c>
      <c r="B214" s="15">
        <v>2522221040</v>
      </c>
      <c r="C214" s="16" t="s">
        <v>26</v>
      </c>
      <c r="D214" s="16" t="s">
        <v>29</v>
      </c>
      <c r="E214" s="31" t="s">
        <v>388</v>
      </c>
      <c r="F214" s="79" t="s">
        <v>404</v>
      </c>
      <c r="G214" s="31" t="s">
        <v>519</v>
      </c>
      <c r="H214" s="16" t="str">
        <f>VLOOKUP(D214,'[2]DATOS PRESUP'!$A$15:$C$33,3)</f>
        <v>Operación del modelo de planeación y evaluación de la Universidad Politécnica del Bicentenario</v>
      </c>
      <c r="I214" s="17">
        <v>1430</v>
      </c>
      <c r="J214" s="15" t="str">
        <f>VLOOKUP(I214,[2]partidas!$A$1:$B$274,2)</f>
        <v>Aportaciones al sistema para el retiro</v>
      </c>
      <c r="K214" s="18">
        <f t="shared" si="3"/>
        <v>30001.599999999999</v>
      </c>
      <c r="L214" s="18">
        <v>0</v>
      </c>
      <c r="M214" s="18">
        <v>0</v>
      </c>
      <c r="N214" s="57">
        <v>0</v>
      </c>
      <c r="O214" s="57">
        <v>0</v>
      </c>
      <c r="P214" s="57">
        <v>0</v>
      </c>
      <c r="Q214" s="57">
        <v>0</v>
      </c>
      <c r="R214" s="57">
        <v>0</v>
      </c>
      <c r="S214" s="57">
        <v>0</v>
      </c>
      <c r="T214" s="57">
        <v>7500.4</v>
      </c>
      <c r="U214" s="57">
        <v>7500.4</v>
      </c>
      <c r="V214" s="57">
        <v>7500.4</v>
      </c>
      <c r="W214" s="57">
        <v>7500.4</v>
      </c>
      <c r="X214" s="58" t="s">
        <v>399</v>
      </c>
      <c r="Y214"/>
      <c r="Z214"/>
      <c r="AA214"/>
      <c r="AB214"/>
      <c r="AC214"/>
      <c r="AD214"/>
      <c r="AE214"/>
      <c r="AF214"/>
      <c r="AG214"/>
      <c r="AH214"/>
      <c r="AI214"/>
      <c r="AJ214"/>
      <c r="AK214"/>
      <c r="AL214"/>
      <c r="AM214"/>
      <c r="AN214"/>
      <c r="AO214"/>
      <c r="AP214"/>
      <c r="AQ214"/>
      <c r="AR214"/>
      <c r="AS214"/>
      <c r="AT214"/>
      <c r="AU214"/>
      <c r="AV214"/>
      <c r="AW214"/>
      <c r="AX214"/>
    </row>
    <row r="215" spans="1:50" s="7" customFormat="1" ht="45" x14ac:dyDescent="0.25">
      <c r="A215" s="14" t="s">
        <v>320</v>
      </c>
      <c r="B215" s="15">
        <v>1122010000</v>
      </c>
      <c r="C215" s="16" t="s">
        <v>26</v>
      </c>
      <c r="D215" s="16" t="s">
        <v>27</v>
      </c>
      <c r="E215" s="31" t="s">
        <v>387</v>
      </c>
      <c r="F215" s="79" t="s">
        <v>400</v>
      </c>
      <c r="G215" s="31" t="s">
        <v>520</v>
      </c>
      <c r="H215" s="16" t="str">
        <f>VLOOKUP(D215,'[2]DATOS PRESUP'!$A$15:$C$33,3)</f>
        <v>Dirección Estratégica de la Universidad Politécnica del Bicentenario</v>
      </c>
      <c r="I215" s="17">
        <v>1430</v>
      </c>
      <c r="J215" s="15" t="str">
        <f>VLOOKUP(I215,[2]partidas!$A$1:$B$274,2)</f>
        <v>Aportaciones al sistema para el retiro</v>
      </c>
      <c r="K215" s="18">
        <f t="shared" si="3"/>
        <v>22113.679999999997</v>
      </c>
      <c r="L215" s="18">
        <v>2764.21</v>
      </c>
      <c r="M215" s="18">
        <v>2764.21</v>
      </c>
      <c r="N215" s="57">
        <v>2764.21</v>
      </c>
      <c r="O215" s="57">
        <v>2764.21</v>
      </c>
      <c r="P215" s="57">
        <v>2764.21</v>
      </c>
      <c r="Q215" s="57">
        <v>2764.21</v>
      </c>
      <c r="R215" s="57">
        <v>2764.21</v>
      </c>
      <c r="S215" s="57">
        <v>2764.21</v>
      </c>
      <c r="T215" s="57">
        <v>0</v>
      </c>
      <c r="U215" s="57">
        <v>0</v>
      </c>
      <c r="V215" s="57">
        <v>0</v>
      </c>
      <c r="W215" s="57">
        <v>0</v>
      </c>
      <c r="X215" s="58" t="s">
        <v>399</v>
      </c>
      <c r="Y215"/>
      <c r="Z215"/>
      <c r="AA215"/>
      <c r="AB215"/>
      <c r="AC215"/>
      <c r="AD215"/>
      <c r="AE215"/>
      <c r="AF215"/>
      <c r="AG215"/>
      <c r="AH215"/>
      <c r="AI215"/>
      <c r="AJ215"/>
      <c r="AK215"/>
      <c r="AL215"/>
      <c r="AM215"/>
      <c r="AN215"/>
      <c r="AO215"/>
      <c r="AP215"/>
      <c r="AQ215"/>
      <c r="AR215"/>
      <c r="AS215"/>
      <c r="AT215"/>
      <c r="AU215"/>
      <c r="AV215"/>
      <c r="AW215"/>
      <c r="AX215"/>
    </row>
    <row r="216" spans="1:50" s="7" customFormat="1" ht="45" x14ac:dyDescent="0.25">
      <c r="A216" s="14" t="s">
        <v>320</v>
      </c>
      <c r="B216" s="15">
        <v>2522221040</v>
      </c>
      <c r="C216" s="16" t="s">
        <v>26</v>
      </c>
      <c r="D216" s="16" t="s">
        <v>27</v>
      </c>
      <c r="E216" s="31" t="s">
        <v>387</v>
      </c>
      <c r="F216" s="79" t="s">
        <v>400</v>
      </c>
      <c r="G216" s="31" t="s">
        <v>520</v>
      </c>
      <c r="H216" s="16" t="str">
        <f>VLOOKUP(D216,'[2]DATOS PRESUP'!$A$15:$C$33,3)</f>
        <v>Dirección Estratégica de la Universidad Politécnica del Bicentenario</v>
      </c>
      <c r="I216" s="17">
        <v>1430</v>
      </c>
      <c r="J216" s="15" t="str">
        <f>VLOOKUP(I216,[2]partidas!$A$1:$B$274,2)</f>
        <v>Aportaciones al sistema para el retiro</v>
      </c>
      <c r="K216" s="18">
        <f t="shared" si="3"/>
        <v>11056.84</v>
      </c>
      <c r="L216" s="18">
        <v>0</v>
      </c>
      <c r="M216" s="18">
        <v>0</v>
      </c>
      <c r="N216" s="57">
        <v>0</v>
      </c>
      <c r="O216" s="57">
        <v>0</v>
      </c>
      <c r="P216" s="57">
        <v>0</v>
      </c>
      <c r="Q216" s="57">
        <v>0</v>
      </c>
      <c r="R216" s="57">
        <v>0</v>
      </c>
      <c r="S216" s="57">
        <v>0</v>
      </c>
      <c r="T216" s="57">
        <v>2764.21</v>
      </c>
      <c r="U216" s="57">
        <v>2764.21</v>
      </c>
      <c r="V216" s="57">
        <v>2764.21</v>
      </c>
      <c r="W216" s="57">
        <v>2764.21</v>
      </c>
      <c r="X216" s="58" t="s">
        <v>399</v>
      </c>
      <c r="Y216"/>
      <c r="Z216"/>
      <c r="AA216"/>
      <c r="AB216"/>
      <c r="AC216"/>
      <c r="AD216"/>
      <c r="AE216"/>
      <c r="AF216"/>
      <c r="AG216"/>
      <c r="AH216"/>
      <c r="AI216"/>
      <c r="AJ216"/>
      <c r="AK216"/>
      <c r="AL216"/>
      <c r="AM216"/>
      <c r="AN216"/>
      <c r="AO216"/>
      <c r="AP216"/>
      <c r="AQ216"/>
      <c r="AR216"/>
      <c r="AS216"/>
      <c r="AT216"/>
      <c r="AU216"/>
      <c r="AV216"/>
      <c r="AW216"/>
      <c r="AX216"/>
    </row>
    <row r="217" spans="1:50" s="7" customFormat="1" ht="45" x14ac:dyDescent="0.25">
      <c r="A217" s="14" t="s">
        <v>288</v>
      </c>
      <c r="B217" s="15">
        <v>1122010000</v>
      </c>
      <c r="C217" s="16" t="s">
        <v>31</v>
      </c>
      <c r="D217" s="16" t="s">
        <v>32</v>
      </c>
      <c r="E217" s="31" t="s">
        <v>386</v>
      </c>
      <c r="F217" s="79" t="s">
        <v>404</v>
      </c>
      <c r="G217" s="31" t="s">
        <v>524</v>
      </c>
      <c r="H217" s="16" t="str">
        <f>VLOOKUP(D217,'[2]DATOS PRESUP'!$A$15:$C$33,3)</f>
        <v>Administración  e impartición de los servicios educativos existentes de la Universidad Politécnica del Bicentenario</v>
      </c>
      <c r="I217" s="17">
        <v>1430</v>
      </c>
      <c r="J217" s="15" t="str">
        <f>VLOOKUP(I217,[2]partidas!$A$1:$B$274,2)</f>
        <v>Aportaciones al sistema para el retiro</v>
      </c>
      <c r="K217" s="18">
        <f t="shared" si="3"/>
        <v>38367.440000000002</v>
      </c>
      <c r="L217" s="18">
        <v>4795.93</v>
      </c>
      <c r="M217" s="18">
        <v>4795.93</v>
      </c>
      <c r="N217" s="57">
        <v>4795.93</v>
      </c>
      <c r="O217" s="57">
        <v>4795.93</v>
      </c>
      <c r="P217" s="57">
        <v>4795.93</v>
      </c>
      <c r="Q217" s="57">
        <v>4795.93</v>
      </c>
      <c r="R217" s="57">
        <v>4795.93</v>
      </c>
      <c r="S217" s="57">
        <v>4795.93</v>
      </c>
      <c r="T217" s="57">
        <v>0</v>
      </c>
      <c r="U217" s="57">
        <v>0</v>
      </c>
      <c r="V217" s="57">
        <v>0</v>
      </c>
      <c r="W217" s="57">
        <v>0</v>
      </c>
      <c r="X217" s="58" t="s">
        <v>399</v>
      </c>
      <c r="Y217"/>
      <c r="Z217"/>
      <c r="AA217"/>
      <c r="AB217"/>
      <c r="AC217"/>
      <c r="AD217"/>
      <c r="AE217"/>
      <c r="AF217"/>
      <c r="AG217"/>
      <c r="AH217"/>
      <c r="AI217"/>
      <c r="AJ217"/>
      <c r="AK217"/>
      <c r="AL217"/>
      <c r="AM217"/>
      <c r="AN217"/>
      <c r="AO217"/>
      <c r="AP217"/>
      <c r="AQ217"/>
      <c r="AR217"/>
      <c r="AS217"/>
      <c r="AT217"/>
      <c r="AU217"/>
      <c r="AV217"/>
      <c r="AW217"/>
      <c r="AX217"/>
    </row>
    <row r="218" spans="1:50" s="7" customFormat="1" ht="45" x14ac:dyDescent="0.25">
      <c r="A218" s="14" t="s">
        <v>288</v>
      </c>
      <c r="B218" s="15">
        <v>2522221040</v>
      </c>
      <c r="C218" s="16" t="s">
        <v>31</v>
      </c>
      <c r="D218" s="16" t="s">
        <v>32</v>
      </c>
      <c r="E218" s="31" t="s">
        <v>386</v>
      </c>
      <c r="F218" s="79" t="s">
        <v>404</v>
      </c>
      <c r="G218" s="31" t="s">
        <v>524</v>
      </c>
      <c r="H218" s="16" t="str">
        <f>VLOOKUP(D218,'[2]DATOS PRESUP'!$A$15:$C$33,3)</f>
        <v>Administración  e impartición de los servicios educativos existentes de la Universidad Politécnica del Bicentenario</v>
      </c>
      <c r="I218" s="17">
        <v>1430</v>
      </c>
      <c r="J218" s="15" t="str">
        <f>VLOOKUP(I218,[2]partidas!$A$1:$B$274,2)</f>
        <v>Aportaciones al sistema para el retiro</v>
      </c>
      <c r="K218" s="18">
        <f t="shared" si="3"/>
        <v>19183.72</v>
      </c>
      <c r="L218" s="18">
        <v>0</v>
      </c>
      <c r="M218" s="18">
        <v>0</v>
      </c>
      <c r="N218" s="57">
        <v>0</v>
      </c>
      <c r="O218" s="57">
        <v>0</v>
      </c>
      <c r="P218" s="57">
        <v>0</v>
      </c>
      <c r="Q218" s="57">
        <v>0</v>
      </c>
      <c r="R218" s="57">
        <v>0</v>
      </c>
      <c r="S218" s="57">
        <v>0</v>
      </c>
      <c r="T218" s="57">
        <v>4795.93</v>
      </c>
      <c r="U218" s="57">
        <v>4795.93</v>
      </c>
      <c r="V218" s="57">
        <v>4795.93</v>
      </c>
      <c r="W218" s="57">
        <v>4795.93</v>
      </c>
      <c r="X218" s="58" t="s">
        <v>399</v>
      </c>
      <c r="Y218"/>
      <c r="Z218"/>
      <c r="AA218"/>
      <c r="AB218"/>
      <c r="AC218"/>
      <c r="AD218"/>
      <c r="AE218"/>
      <c r="AF218"/>
      <c r="AG218"/>
      <c r="AH218"/>
      <c r="AI218"/>
      <c r="AJ218"/>
      <c r="AK218"/>
      <c r="AL218"/>
      <c r="AM218"/>
      <c r="AN218"/>
      <c r="AO218"/>
      <c r="AP218"/>
      <c r="AQ218"/>
      <c r="AR218"/>
      <c r="AS218"/>
      <c r="AT218"/>
      <c r="AU218"/>
      <c r="AV218"/>
      <c r="AW218"/>
      <c r="AX218"/>
    </row>
    <row r="219" spans="1:50" s="7" customFormat="1" ht="45" x14ac:dyDescent="0.25">
      <c r="A219" s="14" t="s">
        <v>90</v>
      </c>
      <c r="B219" s="15">
        <v>1122010000</v>
      </c>
      <c r="C219" s="16" t="s">
        <v>31</v>
      </c>
      <c r="D219" s="16" t="s">
        <v>32</v>
      </c>
      <c r="E219" s="31" t="s">
        <v>386</v>
      </c>
      <c r="F219" s="79" t="s">
        <v>400</v>
      </c>
      <c r="G219" s="31" t="s">
        <v>502</v>
      </c>
      <c r="H219" s="16" t="str">
        <f>VLOOKUP(D219,'[2]DATOS PRESUP'!$A$15:$C$33,3)</f>
        <v>Administración  e impartición de los servicios educativos existentes de la Universidad Politécnica del Bicentenario</v>
      </c>
      <c r="I219" s="17">
        <v>1430</v>
      </c>
      <c r="J219" s="15" t="str">
        <f>VLOOKUP(I219,[2]partidas!$A$1:$B$274,2)</f>
        <v>Aportaciones al sistema para el retiro</v>
      </c>
      <c r="K219" s="18">
        <f t="shared" si="3"/>
        <v>71414.48</v>
      </c>
      <c r="L219" s="18">
        <v>8926.81</v>
      </c>
      <c r="M219" s="18">
        <v>8926.81</v>
      </c>
      <c r="N219" s="57">
        <v>8926.81</v>
      </c>
      <c r="O219" s="57">
        <v>8926.81</v>
      </c>
      <c r="P219" s="57">
        <v>8926.81</v>
      </c>
      <c r="Q219" s="57">
        <v>8926.81</v>
      </c>
      <c r="R219" s="57">
        <v>8926.81</v>
      </c>
      <c r="S219" s="57">
        <v>8926.81</v>
      </c>
      <c r="T219" s="57">
        <v>0</v>
      </c>
      <c r="U219" s="57">
        <v>0</v>
      </c>
      <c r="V219" s="57">
        <v>0</v>
      </c>
      <c r="W219" s="57">
        <v>0</v>
      </c>
      <c r="X219" s="58" t="s">
        <v>399</v>
      </c>
      <c r="Y219"/>
      <c r="Z219"/>
      <c r="AA219"/>
      <c r="AB219"/>
      <c r="AC219"/>
      <c r="AD219"/>
      <c r="AE219"/>
      <c r="AF219"/>
      <c r="AG219"/>
      <c r="AH219"/>
      <c r="AI219"/>
      <c r="AJ219"/>
      <c r="AK219"/>
      <c r="AL219"/>
      <c r="AM219"/>
      <c r="AN219"/>
      <c r="AO219"/>
      <c r="AP219"/>
      <c r="AQ219"/>
      <c r="AR219"/>
      <c r="AS219"/>
      <c r="AT219"/>
      <c r="AU219"/>
      <c r="AV219"/>
      <c r="AW219"/>
      <c r="AX219"/>
    </row>
    <row r="220" spans="1:50" s="7" customFormat="1" ht="45" x14ac:dyDescent="0.25">
      <c r="A220" s="14" t="s">
        <v>90</v>
      </c>
      <c r="B220" s="15">
        <v>2522221040</v>
      </c>
      <c r="C220" s="16" t="s">
        <v>31</v>
      </c>
      <c r="D220" s="16" t="s">
        <v>32</v>
      </c>
      <c r="E220" s="31" t="s">
        <v>386</v>
      </c>
      <c r="F220" s="79" t="s">
        <v>400</v>
      </c>
      <c r="G220" s="31" t="s">
        <v>502</v>
      </c>
      <c r="H220" s="16" t="str">
        <f>VLOOKUP(D220,'[2]DATOS PRESUP'!$A$15:$C$33,3)</f>
        <v>Administración  e impartición de los servicios educativos existentes de la Universidad Politécnica del Bicentenario</v>
      </c>
      <c r="I220" s="17">
        <v>1430</v>
      </c>
      <c r="J220" s="15" t="str">
        <f>VLOOKUP(I220,[2]partidas!$A$1:$B$274,2)</f>
        <v>Aportaciones al sistema para el retiro</v>
      </c>
      <c r="K220" s="18">
        <f t="shared" si="3"/>
        <v>35707.24</v>
      </c>
      <c r="L220" s="18">
        <v>0</v>
      </c>
      <c r="M220" s="18">
        <v>0</v>
      </c>
      <c r="N220" s="57">
        <v>0</v>
      </c>
      <c r="O220" s="57">
        <v>0</v>
      </c>
      <c r="P220" s="57">
        <v>0</v>
      </c>
      <c r="Q220" s="57">
        <v>0</v>
      </c>
      <c r="R220" s="57">
        <v>0</v>
      </c>
      <c r="S220" s="57">
        <v>0</v>
      </c>
      <c r="T220" s="57">
        <v>8926.81</v>
      </c>
      <c r="U220" s="57">
        <v>8926.81</v>
      </c>
      <c r="V220" s="57">
        <v>8926.81</v>
      </c>
      <c r="W220" s="57">
        <v>8926.81</v>
      </c>
      <c r="X220" s="58" t="s">
        <v>399</v>
      </c>
      <c r="Y220"/>
      <c r="Z220"/>
      <c r="AA220"/>
      <c r="AB220"/>
      <c r="AC220"/>
      <c r="AD220"/>
      <c r="AE220"/>
      <c r="AF220"/>
      <c r="AG220"/>
      <c r="AH220"/>
      <c r="AI220"/>
      <c r="AJ220"/>
      <c r="AK220"/>
      <c r="AL220"/>
      <c r="AM220"/>
      <c r="AN220"/>
      <c r="AO220"/>
      <c r="AP220"/>
      <c r="AQ220"/>
      <c r="AR220"/>
      <c r="AS220"/>
      <c r="AT220"/>
      <c r="AU220"/>
      <c r="AV220"/>
      <c r="AW220"/>
      <c r="AX220"/>
    </row>
    <row r="221" spans="1:50" s="7" customFormat="1" ht="45" x14ac:dyDescent="0.25">
      <c r="A221" s="14" t="s">
        <v>99</v>
      </c>
      <c r="B221" s="15">
        <v>1122010000</v>
      </c>
      <c r="C221" s="16" t="s">
        <v>31</v>
      </c>
      <c r="D221" s="16" t="s">
        <v>32</v>
      </c>
      <c r="E221" s="31" t="s">
        <v>386</v>
      </c>
      <c r="F221" s="79" t="s">
        <v>401</v>
      </c>
      <c r="G221" s="31" t="s">
        <v>503</v>
      </c>
      <c r="H221" s="16" t="str">
        <f>VLOOKUP(D221,'[2]DATOS PRESUP'!$A$15:$C$33,3)</f>
        <v>Administración  e impartición de los servicios educativos existentes de la Universidad Politécnica del Bicentenario</v>
      </c>
      <c r="I221" s="17">
        <v>1430</v>
      </c>
      <c r="J221" s="15" t="str">
        <f>VLOOKUP(I221,[2]partidas!$A$1:$B$274,2)</f>
        <v>Aportaciones al sistema para el retiro</v>
      </c>
      <c r="K221" s="18">
        <f t="shared" si="3"/>
        <v>45385.039999999994</v>
      </c>
      <c r="L221" s="18">
        <v>5673.13</v>
      </c>
      <c r="M221" s="18">
        <v>5673.13</v>
      </c>
      <c r="N221" s="57">
        <v>5673.13</v>
      </c>
      <c r="O221" s="57">
        <v>5673.13</v>
      </c>
      <c r="P221" s="57">
        <v>5673.13</v>
      </c>
      <c r="Q221" s="57">
        <v>5673.13</v>
      </c>
      <c r="R221" s="57">
        <v>5673.13</v>
      </c>
      <c r="S221" s="57">
        <v>5673.13</v>
      </c>
      <c r="T221" s="57">
        <v>0</v>
      </c>
      <c r="U221" s="57">
        <v>0</v>
      </c>
      <c r="V221" s="57">
        <v>0</v>
      </c>
      <c r="W221" s="57">
        <v>0</v>
      </c>
      <c r="X221" s="58" t="s">
        <v>399</v>
      </c>
      <c r="Y221"/>
      <c r="Z221"/>
      <c r="AA221"/>
      <c r="AB221"/>
      <c r="AC221"/>
      <c r="AD221"/>
      <c r="AE221"/>
      <c r="AF221"/>
      <c r="AG221"/>
      <c r="AH221"/>
      <c r="AI221"/>
      <c r="AJ221"/>
      <c r="AK221"/>
      <c r="AL221"/>
      <c r="AM221"/>
      <c r="AN221"/>
      <c r="AO221"/>
      <c r="AP221"/>
      <c r="AQ221"/>
      <c r="AR221"/>
      <c r="AS221"/>
      <c r="AT221"/>
      <c r="AU221"/>
      <c r="AV221"/>
      <c r="AW221"/>
      <c r="AX221"/>
    </row>
    <row r="222" spans="1:50" s="7" customFormat="1" ht="45" x14ac:dyDescent="0.25">
      <c r="A222" s="14" t="s">
        <v>99</v>
      </c>
      <c r="B222" s="15">
        <v>2522221040</v>
      </c>
      <c r="C222" s="16" t="s">
        <v>31</v>
      </c>
      <c r="D222" s="16" t="s">
        <v>32</v>
      </c>
      <c r="E222" s="31" t="s">
        <v>386</v>
      </c>
      <c r="F222" s="79" t="s">
        <v>401</v>
      </c>
      <c r="G222" s="31" t="s">
        <v>503</v>
      </c>
      <c r="H222" s="16" t="str">
        <f>VLOOKUP(D222,'[2]DATOS PRESUP'!$A$15:$C$33,3)</f>
        <v>Administración  e impartición de los servicios educativos existentes de la Universidad Politécnica del Bicentenario</v>
      </c>
      <c r="I222" s="17">
        <v>1430</v>
      </c>
      <c r="J222" s="15" t="str">
        <f>VLOOKUP(I222,[2]partidas!$A$1:$B$274,2)</f>
        <v>Aportaciones al sistema para el retiro</v>
      </c>
      <c r="K222" s="18">
        <f t="shared" si="3"/>
        <v>22692.52</v>
      </c>
      <c r="L222" s="18">
        <v>0</v>
      </c>
      <c r="M222" s="18">
        <v>0</v>
      </c>
      <c r="N222" s="57">
        <v>0</v>
      </c>
      <c r="O222" s="57">
        <v>0</v>
      </c>
      <c r="P222" s="57">
        <v>0</v>
      </c>
      <c r="Q222" s="57">
        <v>0</v>
      </c>
      <c r="R222" s="57">
        <v>0</v>
      </c>
      <c r="S222" s="57">
        <v>0</v>
      </c>
      <c r="T222" s="57">
        <v>5673.13</v>
      </c>
      <c r="U222" s="57">
        <v>5673.13</v>
      </c>
      <c r="V222" s="57">
        <v>5673.13</v>
      </c>
      <c r="W222" s="57">
        <v>5673.13</v>
      </c>
      <c r="X222" s="58" t="s">
        <v>399</v>
      </c>
      <c r="Y222"/>
      <c r="Z222"/>
      <c r="AA222"/>
      <c r="AB222"/>
      <c r="AC222"/>
      <c r="AD222"/>
      <c r="AE222"/>
      <c r="AF222"/>
      <c r="AG222"/>
      <c r="AH222"/>
      <c r="AI222"/>
      <c r="AJ222"/>
      <c r="AK222"/>
      <c r="AL222"/>
      <c r="AM222"/>
      <c r="AN222"/>
      <c r="AO222"/>
      <c r="AP222"/>
      <c r="AQ222"/>
      <c r="AR222"/>
      <c r="AS222"/>
      <c r="AT222"/>
      <c r="AU222"/>
      <c r="AV222"/>
      <c r="AW222"/>
      <c r="AX222"/>
    </row>
    <row r="223" spans="1:50" s="7" customFormat="1" ht="45" x14ac:dyDescent="0.25">
      <c r="A223" s="14" t="s">
        <v>81</v>
      </c>
      <c r="B223" s="15">
        <v>1122010000</v>
      </c>
      <c r="C223" s="16" t="s">
        <v>31</v>
      </c>
      <c r="D223" s="16" t="s">
        <v>32</v>
      </c>
      <c r="E223" s="31" t="s">
        <v>386</v>
      </c>
      <c r="F223" s="79" t="s">
        <v>405</v>
      </c>
      <c r="G223" s="31" t="s">
        <v>516</v>
      </c>
      <c r="H223" s="16" t="str">
        <f>VLOOKUP(D223,'[2]DATOS PRESUP'!$A$15:$C$33,3)</f>
        <v>Administración  e impartición de los servicios educativos existentes de la Universidad Politécnica del Bicentenario</v>
      </c>
      <c r="I223" s="17">
        <v>1430</v>
      </c>
      <c r="J223" s="15" t="str">
        <f>VLOOKUP(I223,[2]partidas!$A$1:$B$274,2)</f>
        <v>Aportaciones al sistema para el retiro</v>
      </c>
      <c r="K223" s="18">
        <f t="shared" si="3"/>
        <v>15782.56</v>
      </c>
      <c r="L223" s="18">
        <v>1972.82</v>
      </c>
      <c r="M223" s="18">
        <v>1972.82</v>
      </c>
      <c r="N223" s="57">
        <v>1972.82</v>
      </c>
      <c r="O223" s="57">
        <v>1972.82</v>
      </c>
      <c r="P223" s="57">
        <v>1972.82</v>
      </c>
      <c r="Q223" s="57">
        <v>1972.82</v>
      </c>
      <c r="R223" s="57">
        <v>1972.82</v>
      </c>
      <c r="S223" s="57">
        <v>1972.82</v>
      </c>
      <c r="T223" s="57">
        <v>0</v>
      </c>
      <c r="U223" s="57">
        <v>0</v>
      </c>
      <c r="V223" s="57">
        <v>0</v>
      </c>
      <c r="W223" s="57">
        <v>0</v>
      </c>
      <c r="X223" s="58" t="s">
        <v>399</v>
      </c>
      <c r="Y223"/>
      <c r="Z223"/>
      <c r="AA223"/>
      <c r="AB223"/>
      <c r="AC223"/>
      <c r="AD223"/>
      <c r="AE223"/>
      <c r="AF223"/>
      <c r="AG223"/>
      <c r="AH223"/>
      <c r="AI223"/>
      <c r="AJ223"/>
      <c r="AK223"/>
      <c r="AL223"/>
      <c r="AM223"/>
      <c r="AN223"/>
      <c r="AO223"/>
      <c r="AP223"/>
      <c r="AQ223"/>
      <c r="AR223"/>
      <c r="AS223"/>
      <c r="AT223"/>
      <c r="AU223"/>
      <c r="AV223"/>
      <c r="AW223"/>
      <c r="AX223"/>
    </row>
    <row r="224" spans="1:50" s="7" customFormat="1" ht="45" x14ac:dyDescent="0.25">
      <c r="A224" s="14" t="s">
        <v>81</v>
      </c>
      <c r="B224" s="15">
        <v>2522221040</v>
      </c>
      <c r="C224" s="16" t="s">
        <v>31</v>
      </c>
      <c r="D224" s="16" t="s">
        <v>32</v>
      </c>
      <c r="E224" s="31" t="s">
        <v>386</v>
      </c>
      <c r="F224" s="79" t="s">
        <v>405</v>
      </c>
      <c r="G224" s="31" t="s">
        <v>516</v>
      </c>
      <c r="H224" s="16" t="str">
        <f>VLOOKUP(D224,'[2]DATOS PRESUP'!$A$15:$C$33,3)</f>
        <v>Administración  e impartición de los servicios educativos existentes de la Universidad Politécnica del Bicentenario</v>
      </c>
      <c r="I224" s="17">
        <v>1430</v>
      </c>
      <c r="J224" s="15" t="str">
        <f>VLOOKUP(I224,[2]partidas!$A$1:$B$274,2)</f>
        <v>Aportaciones al sistema para el retiro</v>
      </c>
      <c r="K224" s="18">
        <f t="shared" si="3"/>
        <v>7891.28</v>
      </c>
      <c r="L224" s="18">
        <v>0</v>
      </c>
      <c r="M224" s="18">
        <v>0</v>
      </c>
      <c r="N224" s="57">
        <v>0</v>
      </c>
      <c r="O224" s="57">
        <v>0</v>
      </c>
      <c r="P224" s="57">
        <v>0</v>
      </c>
      <c r="Q224" s="57">
        <v>0</v>
      </c>
      <c r="R224" s="57">
        <v>0</v>
      </c>
      <c r="S224" s="57">
        <v>0</v>
      </c>
      <c r="T224" s="57">
        <v>1972.82</v>
      </c>
      <c r="U224" s="57">
        <v>1972.82</v>
      </c>
      <c r="V224" s="57">
        <v>1972.82</v>
      </c>
      <c r="W224" s="57">
        <v>1972.82</v>
      </c>
      <c r="X224" s="58" t="s">
        <v>399</v>
      </c>
      <c r="Y224"/>
      <c r="Z224"/>
      <c r="AA224"/>
      <c r="AB224"/>
      <c r="AC224"/>
      <c r="AD224"/>
      <c r="AE224"/>
      <c r="AF224"/>
      <c r="AG224"/>
      <c r="AH224"/>
      <c r="AI224"/>
      <c r="AJ224"/>
      <c r="AK224"/>
      <c r="AL224"/>
      <c r="AM224"/>
      <c r="AN224"/>
      <c r="AO224"/>
      <c r="AP224"/>
      <c r="AQ224"/>
      <c r="AR224"/>
      <c r="AS224"/>
      <c r="AT224"/>
      <c r="AU224"/>
      <c r="AV224"/>
      <c r="AW224"/>
      <c r="AX224"/>
    </row>
    <row r="225" spans="1:50" s="7" customFormat="1" ht="45" x14ac:dyDescent="0.25">
      <c r="A225" s="14" t="s">
        <v>423</v>
      </c>
      <c r="B225" s="15">
        <v>1122010000</v>
      </c>
      <c r="C225" s="16" t="s">
        <v>31</v>
      </c>
      <c r="D225" s="16" t="s">
        <v>32</v>
      </c>
      <c r="E225" s="31" t="s">
        <v>386</v>
      </c>
      <c r="F225" s="79" t="s">
        <v>406</v>
      </c>
      <c r="G225" s="31" t="s">
        <v>504</v>
      </c>
      <c r="H225" s="16" t="str">
        <f>VLOOKUP(D225,'[2]DATOS PRESUP'!$A$15:$C$33,3)</f>
        <v>Administración  e impartición de los servicios educativos existentes de la Universidad Politécnica del Bicentenario</v>
      </c>
      <c r="I225" s="17">
        <v>1430</v>
      </c>
      <c r="J225" s="15" t="str">
        <f>VLOOKUP(I225,[2]partidas!$A$1:$B$274,2)</f>
        <v>Aportaciones al sistema para el retiro</v>
      </c>
      <c r="K225" s="18">
        <f t="shared" si="3"/>
        <v>148237.28</v>
      </c>
      <c r="L225" s="18">
        <v>18529.66</v>
      </c>
      <c r="M225" s="18">
        <v>18529.66</v>
      </c>
      <c r="N225" s="57">
        <v>18529.66</v>
      </c>
      <c r="O225" s="57">
        <v>18529.66</v>
      </c>
      <c r="P225" s="57">
        <v>18529.66</v>
      </c>
      <c r="Q225" s="57">
        <v>18529.66</v>
      </c>
      <c r="R225" s="57">
        <v>18529.66</v>
      </c>
      <c r="S225" s="57">
        <v>18529.66</v>
      </c>
      <c r="T225" s="57">
        <v>0</v>
      </c>
      <c r="U225" s="57">
        <v>0</v>
      </c>
      <c r="V225" s="57">
        <v>0</v>
      </c>
      <c r="W225" s="57">
        <v>0</v>
      </c>
      <c r="X225" s="58" t="s">
        <v>399</v>
      </c>
      <c r="Y225"/>
      <c r="Z225"/>
      <c r="AA225"/>
      <c r="AB225"/>
      <c r="AC225"/>
      <c r="AD225"/>
      <c r="AE225"/>
      <c r="AF225"/>
      <c r="AG225"/>
      <c r="AH225"/>
      <c r="AI225"/>
      <c r="AJ225"/>
      <c r="AK225"/>
      <c r="AL225"/>
      <c r="AM225"/>
      <c r="AN225"/>
      <c r="AO225"/>
      <c r="AP225"/>
      <c r="AQ225"/>
      <c r="AR225"/>
      <c r="AS225"/>
      <c r="AT225"/>
      <c r="AU225"/>
      <c r="AV225"/>
      <c r="AW225"/>
      <c r="AX225"/>
    </row>
    <row r="226" spans="1:50" s="7" customFormat="1" ht="45" x14ac:dyDescent="0.25">
      <c r="A226" s="14" t="s">
        <v>423</v>
      </c>
      <c r="B226" s="15">
        <v>2522221040</v>
      </c>
      <c r="C226" s="16" t="s">
        <v>31</v>
      </c>
      <c r="D226" s="16" t="s">
        <v>32</v>
      </c>
      <c r="E226" s="31" t="s">
        <v>386</v>
      </c>
      <c r="F226" s="79" t="s">
        <v>406</v>
      </c>
      <c r="G226" s="31" t="s">
        <v>504</v>
      </c>
      <c r="H226" s="16" t="str">
        <f>VLOOKUP(D226,'[2]DATOS PRESUP'!$A$15:$C$33,3)</f>
        <v>Administración  e impartición de los servicios educativos existentes de la Universidad Politécnica del Bicentenario</v>
      </c>
      <c r="I226" s="17">
        <v>1430</v>
      </c>
      <c r="J226" s="15" t="str">
        <f>VLOOKUP(I226,[2]partidas!$A$1:$B$274,2)</f>
        <v>Aportaciones al sistema para el retiro</v>
      </c>
      <c r="K226" s="18">
        <f t="shared" si="3"/>
        <v>74118.64</v>
      </c>
      <c r="L226" s="18">
        <v>0</v>
      </c>
      <c r="M226" s="18">
        <v>0</v>
      </c>
      <c r="N226" s="57">
        <v>0</v>
      </c>
      <c r="O226" s="57">
        <v>0</v>
      </c>
      <c r="P226" s="57">
        <v>0</v>
      </c>
      <c r="Q226" s="57">
        <v>0</v>
      </c>
      <c r="R226" s="57">
        <v>0</v>
      </c>
      <c r="S226" s="57">
        <v>0</v>
      </c>
      <c r="T226" s="57">
        <v>18529.66</v>
      </c>
      <c r="U226" s="57">
        <v>18529.66</v>
      </c>
      <c r="V226" s="57">
        <v>18529.66</v>
      </c>
      <c r="W226" s="57">
        <v>18529.66</v>
      </c>
      <c r="X226" s="58" t="s">
        <v>399</v>
      </c>
      <c r="Y226"/>
      <c r="Z226"/>
      <c r="AA226"/>
      <c r="AB226"/>
      <c r="AC226"/>
      <c r="AD226"/>
      <c r="AE226"/>
      <c r="AF226"/>
      <c r="AG226"/>
      <c r="AH226"/>
      <c r="AI226"/>
      <c r="AJ226"/>
      <c r="AK226"/>
      <c r="AL226"/>
      <c r="AM226"/>
      <c r="AN226"/>
      <c r="AO226"/>
      <c r="AP226"/>
      <c r="AQ226"/>
      <c r="AR226"/>
      <c r="AS226"/>
      <c r="AT226"/>
      <c r="AU226"/>
      <c r="AV226"/>
      <c r="AW226"/>
      <c r="AX226"/>
    </row>
    <row r="227" spans="1:50" s="7" customFormat="1" ht="45" x14ac:dyDescent="0.25">
      <c r="A227" s="14" t="s">
        <v>422</v>
      </c>
      <c r="B227" s="15">
        <v>1122010000</v>
      </c>
      <c r="C227" s="16" t="s">
        <v>31</v>
      </c>
      <c r="D227" s="16" t="s">
        <v>32</v>
      </c>
      <c r="E227" s="31" t="s">
        <v>386</v>
      </c>
      <c r="F227" s="79">
        <v>10</v>
      </c>
      <c r="G227" s="31" t="s">
        <v>505</v>
      </c>
      <c r="H227" s="16" t="str">
        <f>VLOOKUP(D227,'[2]DATOS PRESUP'!$A$15:$C$33,3)</f>
        <v>Administración  e impartición de los servicios educativos existentes de la Universidad Politécnica del Bicentenario</v>
      </c>
      <c r="I227" s="17">
        <v>1430</v>
      </c>
      <c r="J227" s="15" t="str">
        <f>VLOOKUP(I227,[2]partidas!$A$1:$B$274,2)</f>
        <v>Aportaciones al sistema para el retiro</v>
      </c>
      <c r="K227" s="18">
        <f t="shared" si="3"/>
        <v>71414.48</v>
      </c>
      <c r="L227" s="18">
        <v>8926.81</v>
      </c>
      <c r="M227" s="18">
        <v>8926.81</v>
      </c>
      <c r="N227" s="57">
        <v>8926.81</v>
      </c>
      <c r="O227" s="57">
        <v>8926.81</v>
      </c>
      <c r="P227" s="57">
        <v>8926.81</v>
      </c>
      <c r="Q227" s="57">
        <v>8926.81</v>
      </c>
      <c r="R227" s="57">
        <v>8926.81</v>
      </c>
      <c r="S227" s="57">
        <v>8926.81</v>
      </c>
      <c r="T227" s="57">
        <v>0</v>
      </c>
      <c r="U227" s="57">
        <v>0</v>
      </c>
      <c r="V227" s="57">
        <v>0</v>
      </c>
      <c r="W227" s="57">
        <v>0</v>
      </c>
      <c r="X227" s="58" t="s">
        <v>399</v>
      </c>
      <c r="Y227"/>
      <c r="Z227"/>
      <c r="AA227"/>
      <c r="AB227"/>
      <c r="AC227"/>
      <c r="AD227"/>
      <c r="AE227"/>
      <c r="AF227"/>
      <c r="AG227"/>
      <c r="AH227"/>
      <c r="AI227"/>
      <c r="AJ227"/>
      <c r="AK227"/>
      <c r="AL227"/>
      <c r="AM227"/>
      <c r="AN227"/>
      <c r="AO227"/>
      <c r="AP227"/>
      <c r="AQ227"/>
      <c r="AR227"/>
      <c r="AS227"/>
      <c r="AT227"/>
      <c r="AU227"/>
      <c r="AV227"/>
      <c r="AW227"/>
      <c r="AX227"/>
    </row>
    <row r="228" spans="1:50" s="7" customFormat="1" ht="45" x14ac:dyDescent="0.25">
      <c r="A228" s="14" t="s">
        <v>422</v>
      </c>
      <c r="B228" s="15">
        <v>2522221040</v>
      </c>
      <c r="C228" s="16" t="s">
        <v>31</v>
      </c>
      <c r="D228" s="16" t="s">
        <v>32</v>
      </c>
      <c r="E228" s="31" t="s">
        <v>386</v>
      </c>
      <c r="F228" s="79">
        <v>10</v>
      </c>
      <c r="G228" s="31" t="s">
        <v>505</v>
      </c>
      <c r="H228" s="16" t="str">
        <f>VLOOKUP(D228,'[2]DATOS PRESUP'!$A$15:$C$33,3)</f>
        <v>Administración  e impartición de los servicios educativos existentes de la Universidad Politécnica del Bicentenario</v>
      </c>
      <c r="I228" s="17">
        <v>1430</v>
      </c>
      <c r="J228" s="15" t="str">
        <f>VLOOKUP(I228,[2]partidas!$A$1:$B$274,2)</f>
        <v>Aportaciones al sistema para el retiro</v>
      </c>
      <c r="K228" s="18">
        <f t="shared" si="3"/>
        <v>35707.24</v>
      </c>
      <c r="L228" s="18">
        <v>0</v>
      </c>
      <c r="M228" s="18">
        <v>0</v>
      </c>
      <c r="N228" s="57">
        <v>0</v>
      </c>
      <c r="O228" s="57">
        <v>0</v>
      </c>
      <c r="P228" s="57">
        <v>0</v>
      </c>
      <c r="Q228" s="57">
        <v>0</v>
      </c>
      <c r="R228" s="57">
        <v>0</v>
      </c>
      <c r="S228" s="57">
        <v>0</v>
      </c>
      <c r="T228" s="57">
        <v>8926.81</v>
      </c>
      <c r="U228" s="57">
        <v>8926.81</v>
      </c>
      <c r="V228" s="57">
        <v>8926.81</v>
      </c>
      <c r="W228" s="57">
        <v>8926.81</v>
      </c>
      <c r="X228" s="58" t="s">
        <v>399</v>
      </c>
      <c r="Y228"/>
      <c r="Z228"/>
      <c r="AA228"/>
      <c r="AB228"/>
      <c r="AC228"/>
      <c r="AD228"/>
      <c r="AE228"/>
      <c r="AF228"/>
      <c r="AG228"/>
      <c r="AH228"/>
      <c r="AI228"/>
      <c r="AJ228"/>
      <c r="AK228"/>
      <c r="AL228"/>
      <c r="AM228"/>
      <c r="AN228"/>
      <c r="AO228"/>
      <c r="AP228"/>
      <c r="AQ228"/>
      <c r="AR228"/>
      <c r="AS228"/>
      <c r="AT228"/>
      <c r="AU228"/>
      <c r="AV228"/>
      <c r="AW228"/>
      <c r="AX228"/>
    </row>
    <row r="229" spans="1:50" s="7" customFormat="1" ht="45" x14ac:dyDescent="0.25">
      <c r="A229" s="14" t="s">
        <v>110</v>
      </c>
      <c r="B229" s="15">
        <v>1122010000</v>
      </c>
      <c r="C229" s="16" t="s">
        <v>31</v>
      </c>
      <c r="D229" s="16" t="s">
        <v>32</v>
      </c>
      <c r="E229" s="31" t="s">
        <v>386</v>
      </c>
      <c r="F229" s="79">
        <v>11</v>
      </c>
      <c r="G229" s="31" t="s">
        <v>510</v>
      </c>
      <c r="H229" s="16" t="str">
        <f>VLOOKUP(D229,'[2]DATOS PRESUP'!$A$15:$C$33,3)</f>
        <v>Administración  e impartición de los servicios educativos existentes de la Universidad Politécnica del Bicentenario</v>
      </c>
      <c r="I229" s="17">
        <v>1430</v>
      </c>
      <c r="J229" s="15" t="str">
        <f>VLOOKUP(I229,[2]partidas!$A$1:$B$274,2)</f>
        <v>Aportaciones al sistema para el retiro</v>
      </c>
      <c r="K229" s="18">
        <f t="shared" si="3"/>
        <v>35128.400000000001</v>
      </c>
      <c r="L229" s="18">
        <v>4391.05</v>
      </c>
      <c r="M229" s="18">
        <v>4391.05</v>
      </c>
      <c r="N229" s="57">
        <v>4391.05</v>
      </c>
      <c r="O229" s="57">
        <v>4391.05</v>
      </c>
      <c r="P229" s="57">
        <v>4391.05</v>
      </c>
      <c r="Q229" s="57">
        <v>4391.05</v>
      </c>
      <c r="R229" s="57">
        <v>4391.05</v>
      </c>
      <c r="S229" s="57">
        <v>4391.05</v>
      </c>
      <c r="T229" s="57">
        <v>0</v>
      </c>
      <c r="U229" s="57">
        <v>0</v>
      </c>
      <c r="V229" s="57">
        <v>0</v>
      </c>
      <c r="W229" s="57">
        <v>0</v>
      </c>
      <c r="X229" s="58" t="s">
        <v>399</v>
      </c>
      <c r="Y229"/>
      <c r="Z229"/>
      <c r="AA229"/>
      <c r="AB229"/>
      <c r="AC229"/>
      <c r="AD229"/>
      <c r="AE229"/>
      <c r="AF229"/>
      <c r="AG229"/>
      <c r="AH229"/>
      <c r="AI229"/>
      <c r="AJ229"/>
      <c r="AK229"/>
      <c r="AL229"/>
      <c r="AM229"/>
      <c r="AN229"/>
      <c r="AO229"/>
      <c r="AP229"/>
      <c r="AQ229"/>
      <c r="AR229"/>
      <c r="AS229"/>
      <c r="AT229"/>
      <c r="AU229"/>
      <c r="AV229"/>
      <c r="AW229"/>
      <c r="AX229"/>
    </row>
    <row r="230" spans="1:50" s="7" customFormat="1" ht="45" x14ac:dyDescent="0.25">
      <c r="A230" s="14" t="s">
        <v>110</v>
      </c>
      <c r="B230" s="15">
        <v>2522221040</v>
      </c>
      <c r="C230" s="16" t="s">
        <v>31</v>
      </c>
      <c r="D230" s="16" t="s">
        <v>32</v>
      </c>
      <c r="E230" s="31" t="s">
        <v>386</v>
      </c>
      <c r="F230" s="79">
        <v>11</v>
      </c>
      <c r="G230" s="31" t="s">
        <v>510</v>
      </c>
      <c r="H230" s="16" t="str">
        <f>VLOOKUP(D230,'[2]DATOS PRESUP'!$A$15:$C$33,3)</f>
        <v>Administración  e impartición de los servicios educativos existentes de la Universidad Politécnica del Bicentenario</v>
      </c>
      <c r="I230" s="17">
        <v>1430</v>
      </c>
      <c r="J230" s="15" t="str">
        <f>VLOOKUP(I230,[2]partidas!$A$1:$B$274,2)</f>
        <v>Aportaciones al sistema para el retiro</v>
      </c>
      <c r="K230" s="18">
        <f t="shared" si="3"/>
        <v>17564.2</v>
      </c>
      <c r="L230" s="18">
        <v>0</v>
      </c>
      <c r="M230" s="18">
        <v>0</v>
      </c>
      <c r="N230" s="57">
        <v>0</v>
      </c>
      <c r="O230" s="57">
        <v>0</v>
      </c>
      <c r="P230" s="57">
        <v>0</v>
      </c>
      <c r="Q230" s="57">
        <v>0</v>
      </c>
      <c r="R230" s="57">
        <v>0</v>
      </c>
      <c r="S230" s="57">
        <v>0</v>
      </c>
      <c r="T230" s="57">
        <v>4391.05</v>
      </c>
      <c r="U230" s="57">
        <v>4391.05</v>
      </c>
      <c r="V230" s="57">
        <v>4391.05</v>
      </c>
      <c r="W230" s="57">
        <v>4391.05</v>
      </c>
      <c r="X230" s="58" t="s">
        <v>399</v>
      </c>
      <c r="Y230"/>
      <c r="Z230"/>
      <c r="AA230"/>
      <c r="AB230"/>
      <c r="AC230"/>
      <c r="AD230"/>
      <c r="AE230"/>
      <c r="AF230"/>
      <c r="AG230"/>
      <c r="AH230"/>
      <c r="AI230"/>
      <c r="AJ230"/>
      <c r="AK230"/>
      <c r="AL230"/>
      <c r="AM230"/>
      <c r="AN230"/>
      <c r="AO230"/>
      <c r="AP230"/>
      <c r="AQ230"/>
      <c r="AR230"/>
      <c r="AS230"/>
      <c r="AT230"/>
      <c r="AU230"/>
      <c r="AV230"/>
      <c r="AW230"/>
      <c r="AX230"/>
    </row>
    <row r="231" spans="1:50" s="7" customFormat="1" ht="45" x14ac:dyDescent="0.25">
      <c r="A231" s="14" t="s">
        <v>424</v>
      </c>
      <c r="B231" s="15">
        <v>1122010000</v>
      </c>
      <c r="C231" s="16" t="s">
        <v>31</v>
      </c>
      <c r="D231" s="16" t="s">
        <v>32</v>
      </c>
      <c r="E231" s="31" t="s">
        <v>386</v>
      </c>
      <c r="F231" s="79">
        <v>12</v>
      </c>
      <c r="G231" s="31" t="s">
        <v>511</v>
      </c>
      <c r="H231" s="16" t="str">
        <f>VLOOKUP(D231,'[2]DATOS PRESUP'!$A$15:$C$33,3)</f>
        <v>Administración  e impartición de los servicios educativos existentes de la Universidad Politécnica del Bicentenario</v>
      </c>
      <c r="I231" s="17">
        <v>1430</v>
      </c>
      <c r="J231" s="15" t="str">
        <f>VLOOKUP(I231,[2]partidas!$A$1:$B$274,2)</f>
        <v>Aportaciones al sistema para el retiro</v>
      </c>
      <c r="K231" s="18">
        <f t="shared" si="3"/>
        <v>97443.920000000013</v>
      </c>
      <c r="L231" s="18">
        <v>12180.49</v>
      </c>
      <c r="M231" s="18">
        <v>12180.49</v>
      </c>
      <c r="N231" s="57">
        <v>12180.49</v>
      </c>
      <c r="O231" s="57">
        <v>12180.49</v>
      </c>
      <c r="P231" s="57">
        <v>12180.49</v>
      </c>
      <c r="Q231" s="57">
        <v>12180.49</v>
      </c>
      <c r="R231" s="57">
        <v>12180.49</v>
      </c>
      <c r="S231" s="57">
        <v>12180.49</v>
      </c>
      <c r="T231" s="57">
        <v>0</v>
      </c>
      <c r="U231" s="57">
        <v>0</v>
      </c>
      <c r="V231" s="57">
        <v>0</v>
      </c>
      <c r="W231" s="57">
        <v>0</v>
      </c>
      <c r="X231" s="58" t="s">
        <v>399</v>
      </c>
      <c r="Y231"/>
      <c r="Z231"/>
      <c r="AA231"/>
      <c r="AB231"/>
      <c r="AC231"/>
      <c r="AD231"/>
      <c r="AE231"/>
      <c r="AF231"/>
      <c r="AG231"/>
      <c r="AH231"/>
      <c r="AI231"/>
      <c r="AJ231"/>
      <c r="AK231"/>
      <c r="AL231"/>
      <c r="AM231"/>
      <c r="AN231"/>
      <c r="AO231"/>
      <c r="AP231"/>
      <c r="AQ231"/>
      <c r="AR231"/>
      <c r="AS231"/>
      <c r="AT231"/>
      <c r="AU231"/>
      <c r="AV231"/>
      <c r="AW231"/>
      <c r="AX231"/>
    </row>
    <row r="232" spans="1:50" s="7" customFormat="1" ht="45" x14ac:dyDescent="0.25">
      <c r="A232" s="14" t="s">
        <v>424</v>
      </c>
      <c r="B232" s="15">
        <v>2522221040</v>
      </c>
      <c r="C232" s="16" t="s">
        <v>31</v>
      </c>
      <c r="D232" s="16" t="s">
        <v>32</v>
      </c>
      <c r="E232" s="31" t="s">
        <v>386</v>
      </c>
      <c r="F232" s="79">
        <v>12</v>
      </c>
      <c r="G232" s="31" t="s">
        <v>511</v>
      </c>
      <c r="H232" s="16" t="str">
        <f>VLOOKUP(D232,'[2]DATOS PRESUP'!$A$15:$C$33,3)</f>
        <v>Administración  e impartición de los servicios educativos existentes de la Universidad Politécnica del Bicentenario</v>
      </c>
      <c r="I232" s="17">
        <v>1430</v>
      </c>
      <c r="J232" s="15" t="str">
        <f>VLOOKUP(I232,[2]partidas!$A$1:$B$274,2)</f>
        <v>Aportaciones al sistema para el retiro</v>
      </c>
      <c r="K232" s="18">
        <f t="shared" si="3"/>
        <v>48721.96</v>
      </c>
      <c r="L232" s="18">
        <v>0</v>
      </c>
      <c r="M232" s="18">
        <v>0</v>
      </c>
      <c r="N232" s="57">
        <v>0</v>
      </c>
      <c r="O232" s="57">
        <v>0</v>
      </c>
      <c r="P232" s="57">
        <v>0</v>
      </c>
      <c r="Q232" s="57">
        <v>0</v>
      </c>
      <c r="R232" s="57">
        <v>0</v>
      </c>
      <c r="S232" s="57">
        <v>0</v>
      </c>
      <c r="T232" s="57">
        <v>12180.49</v>
      </c>
      <c r="U232" s="57">
        <v>12180.49</v>
      </c>
      <c r="V232" s="57">
        <v>12180.49</v>
      </c>
      <c r="W232" s="57">
        <v>12180.49</v>
      </c>
      <c r="X232" s="58" t="s">
        <v>399</v>
      </c>
      <c r="Y232"/>
      <c r="Z232"/>
      <c r="AA232"/>
      <c r="AB232"/>
      <c r="AC232"/>
      <c r="AD232"/>
      <c r="AE232"/>
      <c r="AF232"/>
      <c r="AG232"/>
      <c r="AH232"/>
      <c r="AI232"/>
      <c r="AJ232"/>
      <c r="AK232"/>
      <c r="AL232"/>
      <c r="AM232"/>
      <c r="AN232"/>
      <c r="AO232"/>
      <c r="AP232"/>
      <c r="AQ232"/>
      <c r="AR232"/>
      <c r="AS232"/>
      <c r="AT232"/>
      <c r="AU232"/>
      <c r="AV232"/>
      <c r="AW232"/>
      <c r="AX232"/>
    </row>
    <row r="233" spans="1:50" s="7" customFormat="1" ht="45" x14ac:dyDescent="0.25">
      <c r="A233" s="14" t="s">
        <v>187</v>
      </c>
      <c r="B233" s="15">
        <v>1122010000</v>
      </c>
      <c r="C233" s="16" t="s">
        <v>31</v>
      </c>
      <c r="D233" s="16" t="s">
        <v>32</v>
      </c>
      <c r="E233" s="31" t="s">
        <v>386</v>
      </c>
      <c r="F233" s="79">
        <v>13</v>
      </c>
      <c r="G233" s="31" t="s">
        <v>512</v>
      </c>
      <c r="H233" s="16" t="str">
        <f>VLOOKUP(D233,'[2]DATOS PRESUP'!$A$15:$C$33,3)</f>
        <v>Administración  e impartición de los servicios educativos existentes de la Universidad Politécnica del Bicentenario</v>
      </c>
      <c r="I233" s="17">
        <v>1430</v>
      </c>
      <c r="J233" s="15" t="str">
        <f>VLOOKUP(I233,[2]partidas!$A$1:$B$274,2)</f>
        <v>Aportaciones al sistema para el retiro</v>
      </c>
      <c r="K233" s="18">
        <f t="shared" si="3"/>
        <v>95543.98</v>
      </c>
      <c r="L233" s="18">
        <v>13649.14</v>
      </c>
      <c r="M233" s="18">
        <v>13649.14</v>
      </c>
      <c r="N233" s="57">
        <v>13649.14</v>
      </c>
      <c r="O233" s="57">
        <v>13649.14</v>
      </c>
      <c r="P233" s="57">
        <v>13649.14</v>
      </c>
      <c r="Q233" s="57">
        <v>13649.14</v>
      </c>
      <c r="R233" s="57">
        <v>13649.14</v>
      </c>
      <c r="T233" s="57">
        <v>0</v>
      </c>
      <c r="U233" s="57">
        <v>0</v>
      </c>
      <c r="V233" s="57">
        <v>0</v>
      </c>
      <c r="W233" s="57">
        <v>0</v>
      </c>
      <c r="X233" s="58" t="s">
        <v>399</v>
      </c>
      <c r="Y233"/>
      <c r="Z233"/>
      <c r="AA233"/>
      <c r="AB233"/>
      <c r="AC233"/>
      <c r="AD233"/>
      <c r="AE233"/>
      <c r="AF233"/>
      <c r="AG233"/>
      <c r="AH233"/>
      <c r="AI233"/>
      <c r="AJ233"/>
      <c r="AK233"/>
      <c r="AL233"/>
      <c r="AM233"/>
      <c r="AN233"/>
      <c r="AO233"/>
      <c r="AP233"/>
      <c r="AQ233"/>
      <c r="AR233"/>
      <c r="AS233"/>
      <c r="AT233"/>
      <c r="AU233"/>
      <c r="AV233"/>
      <c r="AW233"/>
      <c r="AX233"/>
    </row>
    <row r="234" spans="1:50" s="7" customFormat="1" ht="45" x14ac:dyDescent="0.25">
      <c r="A234" s="14" t="s">
        <v>187</v>
      </c>
      <c r="B234" s="15">
        <v>2522221040</v>
      </c>
      <c r="C234" s="16" t="s">
        <v>31</v>
      </c>
      <c r="D234" s="16" t="s">
        <v>32</v>
      </c>
      <c r="E234" s="31" t="s">
        <v>386</v>
      </c>
      <c r="F234" s="79">
        <v>13</v>
      </c>
      <c r="G234" s="31" t="s">
        <v>512</v>
      </c>
      <c r="H234" s="16" t="str">
        <f>VLOOKUP(D234,'[2]DATOS PRESUP'!$A$15:$C$33,3)</f>
        <v>Administración  e impartición de los servicios educativos existentes de la Universidad Politécnica del Bicentenario</v>
      </c>
      <c r="I234" s="17">
        <v>1430</v>
      </c>
      <c r="J234" s="15" t="str">
        <f>VLOOKUP(I234,[2]partidas!$A$1:$B$274,2)</f>
        <v>Aportaciones al sistema para el retiro</v>
      </c>
      <c r="K234" s="18">
        <f t="shared" si="3"/>
        <v>68245.7</v>
      </c>
      <c r="L234" s="18">
        <v>0</v>
      </c>
      <c r="M234" s="18">
        <v>0</v>
      </c>
      <c r="N234" s="57">
        <v>0</v>
      </c>
      <c r="O234" s="57">
        <v>0</v>
      </c>
      <c r="P234" s="57">
        <v>0</v>
      </c>
      <c r="Q234" s="57">
        <v>0</v>
      </c>
      <c r="R234" s="57">
        <v>0</v>
      </c>
      <c r="S234" s="57">
        <v>13649.14</v>
      </c>
      <c r="T234" s="57">
        <v>13649.14</v>
      </c>
      <c r="U234" s="57">
        <v>13649.14</v>
      </c>
      <c r="V234" s="57">
        <v>13649.14</v>
      </c>
      <c r="W234" s="57">
        <v>13649.14</v>
      </c>
      <c r="X234" s="58" t="s">
        <v>399</v>
      </c>
      <c r="Y234"/>
      <c r="Z234"/>
      <c r="AA234"/>
      <c r="AB234"/>
      <c r="AC234"/>
      <c r="AD234"/>
      <c r="AE234"/>
      <c r="AF234"/>
      <c r="AG234"/>
      <c r="AH234"/>
      <c r="AI234"/>
      <c r="AJ234"/>
      <c r="AK234"/>
      <c r="AL234"/>
      <c r="AM234"/>
      <c r="AN234"/>
      <c r="AO234"/>
      <c r="AP234"/>
      <c r="AQ234"/>
      <c r="AR234"/>
      <c r="AS234"/>
      <c r="AT234"/>
      <c r="AU234"/>
      <c r="AV234"/>
      <c r="AW234"/>
      <c r="AX234"/>
    </row>
    <row r="235" spans="1:50" s="7" customFormat="1" ht="45" x14ac:dyDescent="0.25">
      <c r="A235" s="14" t="s">
        <v>398</v>
      </c>
      <c r="B235" s="15">
        <v>1122010000</v>
      </c>
      <c r="C235" s="16" t="s">
        <v>31</v>
      </c>
      <c r="D235" s="16" t="s">
        <v>34</v>
      </c>
      <c r="E235" s="31" t="s">
        <v>386</v>
      </c>
      <c r="F235" s="79" t="s">
        <v>395</v>
      </c>
      <c r="G235" s="31" t="s">
        <v>517</v>
      </c>
      <c r="H235" s="16" t="str">
        <f>VLOOKUP(D235,'[2]DATOS PRESUP'!$A$15:$C$33,3)</f>
        <v>Aplicación de planes de trabajo de atención a la deserción y reprobación en los alumnos de la Universidad Politécnica del Bicentenario</v>
      </c>
      <c r="I235" s="17">
        <v>1430</v>
      </c>
      <c r="J235" s="15" t="str">
        <f>VLOOKUP(I235,[2]partidas!$A$1:$B$274,2)</f>
        <v>Aportaciones al sistema para el retiro</v>
      </c>
      <c r="K235" s="18">
        <f t="shared" si="3"/>
        <v>17236.030000000002</v>
      </c>
      <c r="L235" s="18">
        <v>2462.29</v>
      </c>
      <c r="M235" s="18">
        <v>2462.29</v>
      </c>
      <c r="N235" s="57">
        <v>2462.29</v>
      </c>
      <c r="O235" s="57">
        <v>2462.29</v>
      </c>
      <c r="P235" s="57">
        <v>2462.29</v>
      </c>
      <c r="Q235" s="57">
        <v>2462.29</v>
      </c>
      <c r="R235" s="57">
        <v>2462.29</v>
      </c>
      <c r="T235" s="57">
        <v>0</v>
      </c>
      <c r="U235" s="57">
        <v>0</v>
      </c>
      <c r="V235" s="57">
        <v>0</v>
      </c>
      <c r="W235" s="57">
        <v>0</v>
      </c>
      <c r="X235" s="58" t="s">
        <v>399</v>
      </c>
      <c r="Y235"/>
      <c r="Z235"/>
      <c r="AA235"/>
      <c r="AB235"/>
      <c r="AC235"/>
      <c r="AD235"/>
      <c r="AE235"/>
      <c r="AF235"/>
      <c r="AG235"/>
      <c r="AH235"/>
      <c r="AI235"/>
      <c r="AJ235"/>
      <c r="AK235"/>
      <c r="AL235"/>
      <c r="AM235"/>
      <c r="AN235"/>
      <c r="AO235"/>
      <c r="AP235"/>
      <c r="AQ235"/>
      <c r="AR235"/>
      <c r="AS235"/>
      <c r="AT235"/>
      <c r="AU235"/>
      <c r="AV235"/>
      <c r="AW235"/>
      <c r="AX235"/>
    </row>
    <row r="236" spans="1:50" s="7" customFormat="1" ht="45" x14ac:dyDescent="0.25">
      <c r="A236" s="14" t="s">
        <v>398</v>
      </c>
      <c r="B236" s="15">
        <v>2522221040</v>
      </c>
      <c r="C236" s="16" t="s">
        <v>31</v>
      </c>
      <c r="D236" s="16" t="s">
        <v>34</v>
      </c>
      <c r="E236" s="31" t="s">
        <v>386</v>
      </c>
      <c r="F236" s="79" t="s">
        <v>395</v>
      </c>
      <c r="G236" s="31" t="s">
        <v>517</v>
      </c>
      <c r="H236" s="16" t="str">
        <f>VLOOKUP(D236,'[2]DATOS PRESUP'!$A$15:$C$33,3)</f>
        <v>Aplicación de planes de trabajo de atención a la deserción y reprobación en los alumnos de la Universidad Politécnica del Bicentenario</v>
      </c>
      <c r="I236" s="17">
        <v>1430</v>
      </c>
      <c r="J236" s="15" t="str">
        <f>VLOOKUP(I236,[2]partidas!$A$1:$B$274,2)</f>
        <v>Aportaciones al sistema para el retiro</v>
      </c>
      <c r="K236" s="18">
        <f t="shared" si="3"/>
        <v>12311.45</v>
      </c>
      <c r="L236" s="18">
        <v>0</v>
      </c>
      <c r="M236" s="18">
        <v>0</v>
      </c>
      <c r="N236" s="57">
        <v>0</v>
      </c>
      <c r="O236" s="57">
        <v>0</v>
      </c>
      <c r="P236" s="57">
        <v>0</v>
      </c>
      <c r="Q236" s="57">
        <v>0</v>
      </c>
      <c r="R236" s="57">
        <v>0</v>
      </c>
      <c r="S236" s="57">
        <v>2462.29</v>
      </c>
      <c r="T236" s="57">
        <v>2462.29</v>
      </c>
      <c r="U236" s="57">
        <v>2462.29</v>
      </c>
      <c r="V236" s="57">
        <v>2462.29</v>
      </c>
      <c r="W236" s="57">
        <v>2462.29</v>
      </c>
      <c r="X236" s="58" t="s">
        <v>399</v>
      </c>
      <c r="Y236"/>
      <c r="Z236"/>
      <c r="AA236"/>
      <c r="AB236"/>
      <c r="AC236"/>
      <c r="AD236"/>
      <c r="AE236"/>
      <c r="AF236"/>
      <c r="AG236"/>
      <c r="AH236"/>
      <c r="AI236"/>
      <c r="AJ236"/>
      <c r="AK236"/>
      <c r="AL236"/>
      <c r="AM236"/>
      <c r="AN236"/>
      <c r="AO236"/>
      <c r="AP236"/>
      <c r="AQ236"/>
      <c r="AR236"/>
      <c r="AS236"/>
      <c r="AT236"/>
      <c r="AU236"/>
      <c r="AV236"/>
      <c r="AW236"/>
      <c r="AX236"/>
    </row>
    <row r="237" spans="1:50" s="7" customFormat="1" ht="45" x14ac:dyDescent="0.25">
      <c r="A237" s="14" t="s">
        <v>81</v>
      </c>
      <c r="B237" s="15">
        <v>1122010000</v>
      </c>
      <c r="C237" s="16" t="s">
        <v>31</v>
      </c>
      <c r="D237" s="16" t="s">
        <v>36</v>
      </c>
      <c r="E237" s="31" t="s">
        <v>386</v>
      </c>
      <c r="F237" s="79" t="s">
        <v>394</v>
      </c>
      <c r="G237" s="31" t="s">
        <v>518</v>
      </c>
      <c r="H237" s="16" t="str">
        <f>VLOOKUP(D237,'[2]DATOS PRESUP'!$A$15:$C$33,3)</f>
        <v>Apoyos para la profesionalización del personal de la Universidad Politécnica del Bicentenario</v>
      </c>
      <c r="I237" s="17">
        <v>1430</v>
      </c>
      <c r="J237" s="15" t="str">
        <f>VLOOKUP(I237,[2]partidas!$A$1:$B$274,2)</f>
        <v>Aportaciones al sistema para el retiro</v>
      </c>
      <c r="K237" s="18">
        <f t="shared" si="3"/>
        <v>17236.030000000002</v>
      </c>
      <c r="L237" s="18">
        <v>2462.29</v>
      </c>
      <c r="M237" s="18">
        <v>2462.29</v>
      </c>
      <c r="N237" s="57">
        <v>2462.29</v>
      </c>
      <c r="O237" s="57">
        <v>2462.29</v>
      </c>
      <c r="P237" s="57">
        <v>2462.29</v>
      </c>
      <c r="Q237" s="57">
        <v>2462.29</v>
      </c>
      <c r="R237" s="57">
        <v>2462.29</v>
      </c>
      <c r="T237" s="57">
        <v>0</v>
      </c>
      <c r="U237" s="57">
        <v>0</v>
      </c>
      <c r="V237" s="57">
        <v>0</v>
      </c>
      <c r="W237" s="57">
        <v>0</v>
      </c>
      <c r="X237" s="58" t="s">
        <v>399</v>
      </c>
      <c r="Y237"/>
      <c r="Z237"/>
      <c r="AA237"/>
      <c r="AB237"/>
      <c r="AC237"/>
      <c r="AD237"/>
      <c r="AE237"/>
      <c r="AF237"/>
      <c r="AG237"/>
      <c r="AH237"/>
      <c r="AI237"/>
      <c r="AJ237"/>
      <c r="AK237"/>
      <c r="AL237"/>
      <c r="AM237"/>
      <c r="AN237"/>
      <c r="AO237"/>
      <c r="AP237"/>
      <c r="AQ237"/>
      <c r="AR237"/>
      <c r="AS237"/>
      <c r="AT237"/>
      <c r="AU237"/>
      <c r="AV237"/>
      <c r="AW237"/>
      <c r="AX237"/>
    </row>
    <row r="238" spans="1:50" s="7" customFormat="1" ht="45" x14ac:dyDescent="0.25">
      <c r="A238" s="14" t="s">
        <v>81</v>
      </c>
      <c r="B238" s="15">
        <v>2522221040</v>
      </c>
      <c r="C238" s="16" t="s">
        <v>31</v>
      </c>
      <c r="D238" s="16" t="s">
        <v>36</v>
      </c>
      <c r="E238" s="31" t="s">
        <v>386</v>
      </c>
      <c r="F238" s="79" t="s">
        <v>394</v>
      </c>
      <c r="G238" s="31" t="s">
        <v>518</v>
      </c>
      <c r="H238" s="16" t="str">
        <f>VLOOKUP(D238,'[2]DATOS PRESUP'!$A$15:$C$33,3)</f>
        <v>Apoyos para la profesionalización del personal de la Universidad Politécnica del Bicentenario</v>
      </c>
      <c r="I238" s="17">
        <v>1430</v>
      </c>
      <c r="J238" s="15" t="str">
        <f>VLOOKUP(I238,[2]partidas!$A$1:$B$274,2)</f>
        <v>Aportaciones al sistema para el retiro</v>
      </c>
      <c r="K238" s="18">
        <f t="shared" si="3"/>
        <v>12311.45</v>
      </c>
      <c r="L238" s="18">
        <v>0</v>
      </c>
      <c r="M238" s="18">
        <v>0</v>
      </c>
      <c r="N238" s="57">
        <v>0</v>
      </c>
      <c r="O238" s="57">
        <v>0</v>
      </c>
      <c r="P238" s="57">
        <v>0</v>
      </c>
      <c r="Q238" s="57">
        <v>0</v>
      </c>
      <c r="R238" s="57">
        <v>0</v>
      </c>
      <c r="S238" s="57">
        <v>2462.29</v>
      </c>
      <c r="T238" s="57">
        <v>2462.29</v>
      </c>
      <c r="U238" s="57">
        <v>2462.29</v>
      </c>
      <c r="V238" s="57">
        <v>2462.29</v>
      </c>
      <c r="W238" s="57">
        <v>2462.29</v>
      </c>
      <c r="X238" s="58" t="s">
        <v>399</v>
      </c>
      <c r="Y238"/>
      <c r="Z238"/>
      <c r="AA238"/>
      <c r="AB238"/>
      <c r="AC238"/>
      <c r="AD238"/>
      <c r="AE238"/>
      <c r="AF238"/>
      <c r="AG238"/>
      <c r="AH238"/>
      <c r="AI238"/>
      <c r="AJ238"/>
      <c r="AK238"/>
      <c r="AL238"/>
      <c r="AM238"/>
      <c r="AN238"/>
      <c r="AO238"/>
      <c r="AP238"/>
      <c r="AQ238"/>
      <c r="AR238"/>
      <c r="AS238"/>
      <c r="AT238"/>
      <c r="AU238"/>
      <c r="AV238"/>
      <c r="AW238"/>
      <c r="AX238"/>
    </row>
    <row r="239" spans="1:50" s="7" customFormat="1" ht="45" x14ac:dyDescent="0.25">
      <c r="A239" s="14" t="s">
        <v>350</v>
      </c>
      <c r="B239" s="15">
        <v>1122010000</v>
      </c>
      <c r="C239" s="16" t="s">
        <v>31</v>
      </c>
      <c r="D239" s="16" t="s">
        <v>38</v>
      </c>
      <c r="E239" s="31" t="s">
        <v>387</v>
      </c>
      <c r="F239" s="79" t="s">
        <v>386</v>
      </c>
      <c r="G239" s="31" t="s">
        <v>515</v>
      </c>
      <c r="H239" s="16" t="str">
        <f>VLOOKUP(D239,'[2]DATOS PRESUP'!$A$15:$C$33,3)</f>
        <v>Capacitación y certificación de competencias profesionales de los alumnos de la Universidad Politécnica del Bicentenario</v>
      </c>
      <c r="I239" s="17">
        <v>1430</v>
      </c>
      <c r="J239" s="15" t="str">
        <f>VLOOKUP(I239,[2]partidas!$A$1:$B$274,2)</f>
        <v>Aportaciones al sistema para el retiro</v>
      </c>
      <c r="K239" s="18">
        <f t="shared" si="3"/>
        <v>11387.88</v>
      </c>
      <c r="L239" s="18">
        <v>1626.84</v>
      </c>
      <c r="M239" s="18">
        <v>1626.84</v>
      </c>
      <c r="N239" s="57">
        <v>1626.84</v>
      </c>
      <c r="O239" s="57">
        <v>1626.84</v>
      </c>
      <c r="P239" s="57">
        <v>1626.84</v>
      </c>
      <c r="Q239" s="57">
        <v>1626.84</v>
      </c>
      <c r="R239" s="57">
        <v>1626.84</v>
      </c>
      <c r="T239" s="57">
        <v>0</v>
      </c>
      <c r="U239" s="57">
        <v>0</v>
      </c>
      <c r="V239" s="57">
        <v>0</v>
      </c>
      <c r="W239" s="57">
        <v>0</v>
      </c>
      <c r="X239" s="58" t="s">
        <v>399</v>
      </c>
      <c r="Y239"/>
      <c r="Z239"/>
      <c r="AA239"/>
      <c r="AB239"/>
      <c r="AC239"/>
      <c r="AD239"/>
      <c r="AE239"/>
      <c r="AF239"/>
      <c r="AG239"/>
      <c r="AH239"/>
      <c r="AI239"/>
      <c r="AJ239"/>
      <c r="AK239"/>
      <c r="AL239"/>
      <c r="AM239"/>
      <c r="AN239"/>
      <c r="AO239"/>
      <c r="AP239"/>
      <c r="AQ239"/>
      <c r="AR239"/>
      <c r="AS239"/>
      <c r="AT239"/>
      <c r="AU239"/>
      <c r="AV239"/>
      <c r="AW239"/>
      <c r="AX239"/>
    </row>
    <row r="240" spans="1:50" s="7" customFormat="1" ht="45" x14ac:dyDescent="0.25">
      <c r="A240" s="14" t="s">
        <v>350</v>
      </c>
      <c r="B240" s="15">
        <v>2522221040</v>
      </c>
      <c r="C240" s="16" t="s">
        <v>31</v>
      </c>
      <c r="D240" s="16" t="s">
        <v>38</v>
      </c>
      <c r="E240" s="31" t="s">
        <v>387</v>
      </c>
      <c r="F240" s="79" t="s">
        <v>386</v>
      </c>
      <c r="G240" s="31" t="s">
        <v>515</v>
      </c>
      <c r="H240" s="16" t="str">
        <f>VLOOKUP(D240,'[2]DATOS PRESUP'!$A$15:$C$33,3)</f>
        <v>Capacitación y certificación de competencias profesionales de los alumnos de la Universidad Politécnica del Bicentenario</v>
      </c>
      <c r="I240" s="17">
        <v>1430</v>
      </c>
      <c r="J240" s="15" t="str">
        <f>VLOOKUP(I240,[2]partidas!$A$1:$B$274,2)</f>
        <v>Aportaciones al sistema para el retiro</v>
      </c>
      <c r="K240" s="18">
        <f t="shared" si="3"/>
        <v>8134.2</v>
      </c>
      <c r="L240" s="18">
        <v>0</v>
      </c>
      <c r="M240" s="18">
        <v>0</v>
      </c>
      <c r="N240" s="57">
        <v>0</v>
      </c>
      <c r="O240" s="57">
        <v>0</v>
      </c>
      <c r="P240" s="57">
        <v>0</v>
      </c>
      <c r="Q240" s="57">
        <v>0</v>
      </c>
      <c r="R240" s="57">
        <v>0</v>
      </c>
      <c r="S240" s="57">
        <v>1626.84</v>
      </c>
      <c r="T240" s="57">
        <v>1626.84</v>
      </c>
      <c r="U240" s="57">
        <v>1626.84</v>
      </c>
      <c r="V240" s="57">
        <v>1626.84</v>
      </c>
      <c r="W240" s="57">
        <v>1626.84</v>
      </c>
      <c r="X240" s="58" t="s">
        <v>399</v>
      </c>
      <c r="Y240"/>
      <c r="Z240"/>
      <c r="AA240"/>
      <c r="AB240"/>
      <c r="AC240"/>
      <c r="AD240"/>
      <c r="AE240"/>
      <c r="AF240"/>
      <c r="AG240"/>
      <c r="AH240"/>
      <c r="AI240"/>
      <c r="AJ240"/>
      <c r="AK240"/>
      <c r="AL240"/>
      <c r="AM240"/>
      <c r="AN240"/>
      <c r="AO240"/>
      <c r="AP240"/>
      <c r="AQ240"/>
      <c r="AR240"/>
      <c r="AS240"/>
      <c r="AT240"/>
      <c r="AU240"/>
      <c r="AV240"/>
      <c r="AW240"/>
      <c r="AX240"/>
    </row>
    <row r="241" spans="1:50" s="7" customFormat="1" ht="45" x14ac:dyDescent="0.25">
      <c r="A241" s="14" t="s">
        <v>425</v>
      </c>
      <c r="B241" s="15">
        <v>1122010000</v>
      </c>
      <c r="C241" s="16" t="s">
        <v>31</v>
      </c>
      <c r="D241" s="16" t="s">
        <v>40</v>
      </c>
      <c r="E241" s="31" t="s">
        <v>386</v>
      </c>
      <c r="F241" s="79" t="s">
        <v>396</v>
      </c>
      <c r="G241" s="31" t="s">
        <v>506</v>
      </c>
      <c r="H241" s="16" t="str">
        <f>VLOOKUP(D241,'[2]DATOS PRESUP'!$A$15:$C$33,3)</f>
        <v>Formación integral de las alumnos de la Universidad Politécnica del  Bicentenario</v>
      </c>
      <c r="I241" s="17">
        <v>1430</v>
      </c>
      <c r="J241" s="15" t="str">
        <f>VLOOKUP(I241,[2]partidas!$A$1:$B$274,2)</f>
        <v>Aportaciones al sistema para el retiro</v>
      </c>
      <c r="K241" s="18">
        <f t="shared" si="3"/>
        <v>19349.469999999998</v>
      </c>
      <c r="L241" s="18">
        <v>2764.21</v>
      </c>
      <c r="M241" s="18">
        <v>2764.21</v>
      </c>
      <c r="N241" s="57">
        <v>2764.21</v>
      </c>
      <c r="O241" s="57">
        <v>2764.21</v>
      </c>
      <c r="P241" s="57">
        <v>2764.21</v>
      </c>
      <c r="Q241" s="57">
        <v>2764.21</v>
      </c>
      <c r="R241" s="57">
        <v>2764.21</v>
      </c>
      <c r="T241" s="57">
        <v>0</v>
      </c>
      <c r="U241" s="57">
        <v>0</v>
      </c>
      <c r="V241" s="57">
        <v>0</v>
      </c>
      <c r="W241" s="57">
        <v>0</v>
      </c>
      <c r="X241" s="58" t="s">
        <v>399</v>
      </c>
      <c r="Y241"/>
      <c r="Z241"/>
      <c r="AA241"/>
      <c r="AB241"/>
      <c r="AC241"/>
      <c r="AD241"/>
      <c r="AE241"/>
      <c r="AF241"/>
      <c r="AG241"/>
      <c r="AH241"/>
      <c r="AI241"/>
      <c r="AJ241"/>
      <c r="AK241"/>
      <c r="AL241"/>
      <c r="AM241"/>
      <c r="AN241"/>
      <c r="AO241"/>
      <c r="AP241"/>
      <c r="AQ241"/>
      <c r="AR241"/>
      <c r="AS241"/>
      <c r="AT241"/>
      <c r="AU241"/>
      <c r="AV241"/>
      <c r="AW241"/>
      <c r="AX241"/>
    </row>
    <row r="242" spans="1:50" s="7" customFormat="1" ht="45" x14ac:dyDescent="0.25">
      <c r="A242" s="14" t="s">
        <v>425</v>
      </c>
      <c r="B242" s="15">
        <v>2522221040</v>
      </c>
      <c r="C242" s="16" t="s">
        <v>31</v>
      </c>
      <c r="D242" s="16" t="s">
        <v>40</v>
      </c>
      <c r="E242" s="31" t="s">
        <v>386</v>
      </c>
      <c r="F242" s="79" t="s">
        <v>396</v>
      </c>
      <c r="G242" s="31" t="s">
        <v>506</v>
      </c>
      <c r="H242" s="16" t="str">
        <f>VLOOKUP(D242,'[2]DATOS PRESUP'!$A$15:$C$33,3)</f>
        <v>Formación integral de las alumnos de la Universidad Politécnica del  Bicentenario</v>
      </c>
      <c r="I242" s="17">
        <v>1430</v>
      </c>
      <c r="J242" s="15" t="str">
        <f>VLOOKUP(I242,[2]partidas!$A$1:$B$274,2)</f>
        <v>Aportaciones al sistema para el retiro</v>
      </c>
      <c r="K242" s="18">
        <f t="shared" si="3"/>
        <v>13821.05</v>
      </c>
      <c r="L242" s="18">
        <v>0</v>
      </c>
      <c r="M242" s="18">
        <v>0</v>
      </c>
      <c r="N242" s="57">
        <v>0</v>
      </c>
      <c r="O242" s="57">
        <v>0</v>
      </c>
      <c r="P242" s="57">
        <v>0</v>
      </c>
      <c r="Q242" s="57">
        <v>0</v>
      </c>
      <c r="R242" s="57">
        <v>0</v>
      </c>
      <c r="S242" s="57">
        <v>2764.21</v>
      </c>
      <c r="T242" s="57">
        <v>2764.21</v>
      </c>
      <c r="U242" s="57">
        <v>2764.21</v>
      </c>
      <c r="V242" s="57">
        <v>2764.21</v>
      </c>
      <c r="W242" s="57">
        <v>2764.21</v>
      </c>
      <c r="X242" s="58" t="s">
        <v>399</v>
      </c>
      <c r="Y242"/>
      <c r="Z242"/>
      <c r="AA242"/>
      <c r="AB242"/>
      <c r="AC242"/>
      <c r="AD242"/>
      <c r="AE242"/>
      <c r="AF242"/>
      <c r="AG242"/>
      <c r="AH242"/>
      <c r="AI242"/>
      <c r="AJ242"/>
      <c r="AK242"/>
      <c r="AL242"/>
      <c r="AM242"/>
      <c r="AN242"/>
      <c r="AO242"/>
      <c r="AP242"/>
      <c r="AQ242"/>
      <c r="AR242"/>
      <c r="AS242"/>
      <c r="AT242"/>
      <c r="AU242"/>
      <c r="AV242"/>
      <c r="AW242"/>
      <c r="AX242"/>
    </row>
    <row r="243" spans="1:50" s="7" customFormat="1" ht="45" x14ac:dyDescent="0.25">
      <c r="A243" s="14" t="s">
        <v>398</v>
      </c>
      <c r="B243" s="15">
        <v>1122010000</v>
      </c>
      <c r="C243" s="16" t="s">
        <v>31</v>
      </c>
      <c r="D243" s="16" t="s">
        <v>40</v>
      </c>
      <c r="E243" s="31" t="s">
        <v>386</v>
      </c>
      <c r="F243" s="79" t="s">
        <v>395</v>
      </c>
      <c r="G243" s="31" t="s">
        <v>507</v>
      </c>
      <c r="H243" s="16" t="str">
        <f>VLOOKUP(D243,'[2]DATOS PRESUP'!$A$15:$C$33,3)</f>
        <v>Formación integral de las alumnos de la Universidad Politécnica del  Bicentenario</v>
      </c>
      <c r="I243" s="17">
        <v>1430</v>
      </c>
      <c r="J243" s="15" t="str">
        <f>VLOOKUP(I243,[2]partidas!$A$1:$B$274,2)</f>
        <v>Aportaciones al sistema para el retiro</v>
      </c>
      <c r="K243" s="18">
        <f t="shared" si="3"/>
        <v>22775.759999999998</v>
      </c>
      <c r="L243" s="18">
        <v>3253.68</v>
      </c>
      <c r="M243" s="18">
        <v>3253.68</v>
      </c>
      <c r="N243" s="57">
        <v>3253.68</v>
      </c>
      <c r="O243" s="57">
        <v>3253.68</v>
      </c>
      <c r="P243" s="57">
        <v>3253.68</v>
      </c>
      <c r="Q243" s="57">
        <v>3253.68</v>
      </c>
      <c r="R243" s="57">
        <v>3253.68</v>
      </c>
      <c r="T243" s="57">
        <v>0</v>
      </c>
      <c r="U243" s="57">
        <v>0</v>
      </c>
      <c r="V243" s="57">
        <v>0</v>
      </c>
      <c r="W243" s="57">
        <v>0</v>
      </c>
      <c r="X243" s="58" t="s">
        <v>399</v>
      </c>
      <c r="Y243"/>
      <c r="Z243"/>
      <c r="AA243"/>
      <c r="AB243"/>
      <c r="AC243"/>
      <c r="AD243"/>
      <c r="AE243"/>
      <c r="AF243"/>
      <c r="AG243"/>
      <c r="AH243"/>
      <c r="AI243"/>
      <c r="AJ243"/>
      <c r="AK243"/>
      <c r="AL243"/>
      <c r="AM243"/>
      <c r="AN243"/>
      <c r="AO243"/>
      <c r="AP243"/>
      <c r="AQ243"/>
      <c r="AR243"/>
      <c r="AS243"/>
      <c r="AT243"/>
      <c r="AU243"/>
      <c r="AV243"/>
      <c r="AW243"/>
      <c r="AX243"/>
    </row>
    <row r="244" spans="1:50" s="7" customFormat="1" ht="45" x14ac:dyDescent="0.25">
      <c r="A244" s="14" t="s">
        <v>398</v>
      </c>
      <c r="B244" s="15">
        <v>2522221040</v>
      </c>
      <c r="C244" s="16" t="s">
        <v>31</v>
      </c>
      <c r="D244" s="16" t="s">
        <v>40</v>
      </c>
      <c r="E244" s="31" t="s">
        <v>386</v>
      </c>
      <c r="F244" s="79" t="s">
        <v>395</v>
      </c>
      <c r="G244" s="31" t="s">
        <v>507</v>
      </c>
      <c r="H244" s="16" t="str">
        <f>VLOOKUP(D244,'[2]DATOS PRESUP'!$A$15:$C$33,3)</f>
        <v>Formación integral de las alumnos de la Universidad Politécnica del  Bicentenario</v>
      </c>
      <c r="I244" s="17">
        <v>1430</v>
      </c>
      <c r="J244" s="15" t="str">
        <f>VLOOKUP(I244,[2]partidas!$A$1:$B$274,2)</f>
        <v>Aportaciones al sistema para el retiro</v>
      </c>
      <c r="K244" s="18">
        <f t="shared" si="3"/>
        <v>16268.4</v>
      </c>
      <c r="L244" s="18">
        <v>0</v>
      </c>
      <c r="M244" s="18">
        <v>0</v>
      </c>
      <c r="N244" s="57">
        <v>0</v>
      </c>
      <c r="O244" s="57">
        <v>0</v>
      </c>
      <c r="P244" s="57">
        <v>0</v>
      </c>
      <c r="Q244" s="57">
        <v>0</v>
      </c>
      <c r="R244" s="57">
        <v>0</v>
      </c>
      <c r="S244" s="57">
        <v>3253.68</v>
      </c>
      <c r="T244" s="57">
        <v>3253.68</v>
      </c>
      <c r="U244" s="57">
        <v>3253.68</v>
      </c>
      <c r="V244" s="57">
        <v>3253.68</v>
      </c>
      <c r="W244" s="57">
        <v>3253.68</v>
      </c>
      <c r="X244" s="58" t="s">
        <v>399</v>
      </c>
      <c r="Y244"/>
      <c r="Z244"/>
      <c r="AA244"/>
      <c r="AB244"/>
      <c r="AC244"/>
      <c r="AD244"/>
      <c r="AE244"/>
      <c r="AF244"/>
      <c r="AG244"/>
      <c r="AH244"/>
      <c r="AI244"/>
      <c r="AJ244"/>
      <c r="AK244"/>
      <c r="AL244"/>
      <c r="AM244"/>
      <c r="AN244"/>
      <c r="AO244"/>
      <c r="AP244"/>
      <c r="AQ244"/>
      <c r="AR244"/>
      <c r="AS244"/>
      <c r="AT244"/>
      <c r="AU244"/>
      <c r="AV244"/>
      <c r="AW244"/>
      <c r="AX244"/>
    </row>
    <row r="245" spans="1:50" s="7" customFormat="1" ht="45" x14ac:dyDescent="0.25">
      <c r="A245" s="14" t="s">
        <v>126</v>
      </c>
      <c r="B245" s="15">
        <v>1122010000</v>
      </c>
      <c r="C245" s="16" t="s">
        <v>23</v>
      </c>
      <c r="D245" s="16" t="s">
        <v>43</v>
      </c>
      <c r="E245" s="31" t="s">
        <v>388</v>
      </c>
      <c r="F245" s="79" t="s">
        <v>387</v>
      </c>
      <c r="G245" s="31" t="s">
        <v>508</v>
      </c>
      <c r="H245" s="16" t="str">
        <f>VLOOKUP(D245,'[2]DATOS PRESUP'!$A$15:$C$33,3)</f>
        <v>Mantenimiento de la infraestructura de la Universidad Politécnica del Bicentenario</v>
      </c>
      <c r="I245" s="17">
        <v>1430</v>
      </c>
      <c r="J245" s="15" t="str">
        <f>VLOOKUP(I245,[2]partidas!$A$1:$B$274,2)</f>
        <v>Aportaciones al sistema para el retiro</v>
      </c>
      <c r="K245" s="18">
        <f t="shared" si="3"/>
        <v>23810.639999999999</v>
      </c>
      <c r="L245" s="18">
        <v>3401.52</v>
      </c>
      <c r="M245" s="18">
        <v>3401.52</v>
      </c>
      <c r="N245" s="57">
        <v>3401.52</v>
      </c>
      <c r="O245" s="57">
        <v>3401.52</v>
      </c>
      <c r="P245" s="57">
        <v>3401.52</v>
      </c>
      <c r="Q245" s="57">
        <v>3401.52</v>
      </c>
      <c r="R245" s="57">
        <v>3401.52</v>
      </c>
      <c r="T245" s="57">
        <v>0</v>
      </c>
      <c r="U245" s="57">
        <v>0</v>
      </c>
      <c r="V245" s="57">
        <v>0</v>
      </c>
      <c r="W245" s="57">
        <v>0</v>
      </c>
      <c r="X245" s="58" t="s">
        <v>399</v>
      </c>
      <c r="Y245"/>
      <c r="Z245"/>
      <c r="AA245"/>
      <c r="AB245"/>
      <c r="AC245"/>
      <c r="AD245"/>
      <c r="AE245"/>
      <c r="AF245"/>
      <c r="AG245"/>
      <c r="AH245"/>
      <c r="AI245"/>
      <c r="AJ245"/>
      <c r="AK245"/>
      <c r="AL245"/>
      <c r="AM245"/>
      <c r="AN245"/>
      <c r="AO245"/>
      <c r="AP245"/>
      <c r="AQ245"/>
      <c r="AR245"/>
      <c r="AS245"/>
      <c r="AT245"/>
      <c r="AU245"/>
      <c r="AV245"/>
      <c r="AW245"/>
      <c r="AX245"/>
    </row>
    <row r="246" spans="1:50" s="7" customFormat="1" ht="45" x14ac:dyDescent="0.25">
      <c r="A246" s="14" t="s">
        <v>126</v>
      </c>
      <c r="B246" s="15">
        <v>2522221040</v>
      </c>
      <c r="C246" s="16" t="s">
        <v>23</v>
      </c>
      <c r="D246" s="16" t="s">
        <v>43</v>
      </c>
      <c r="E246" s="31" t="s">
        <v>388</v>
      </c>
      <c r="F246" s="79" t="s">
        <v>387</v>
      </c>
      <c r="G246" s="31" t="s">
        <v>508</v>
      </c>
      <c r="H246" s="16" t="str">
        <f>VLOOKUP(D246,'[2]DATOS PRESUP'!$A$15:$C$33,3)</f>
        <v>Mantenimiento de la infraestructura de la Universidad Politécnica del Bicentenario</v>
      </c>
      <c r="I246" s="17">
        <v>1430</v>
      </c>
      <c r="J246" s="15" t="str">
        <f>VLOOKUP(I246,[2]partidas!$A$1:$B$274,2)</f>
        <v>Aportaciones al sistema para el retiro</v>
      </c>
      <c r="K246" s="18">
        <f t="shared" si="3"/>
        <v>17007.599999999999</v>
      </c>
      <c r="L246" s="18">
        <v>0</v>
      </c>
      <c r="M246" s="18">
        <v>0</v>
      </c>
      <c r="N246" s="57">
        <v>0</v>
      </c>
      <c r="O246" s="57">
        <v>0</v>
      </c>
      <c r="P246" s="57">
        <v>0</v>
      </c>
      <c r="Q246" s="57">
        <v>0</v>
      </c>
      <c r="R246" s="57">
        <v>0</v>
      </c>
      <c r="S246" s="57">
        <v>3401.52</v>
      </c>
      <c r="T246" s="57">
        <v>3401.52</v>
      </c>
      <c r="U246" s="57">
        <v>3401.52</v>
      </c>
      <c r="V246" s="57">
        <v>3401.52</v>
      </c>
      <c r="W246" s="57">
        <v>3401.52</v>
      </c>
      <c r="X246" s="58" t="s">
        <v>399</v>
      </c>
      <c r="Y246"/>
      <c r="Z246"/>
      <c r="AA246"/>
      <c r="AB246"/>
      <c r="AC246"/>
      <c r="AD246"/>
      <c r="AE246"/>
      <c r="AF246"/>
      <c r="AG246"/>
      <c r="AH246"/>
      <c r="AI246"/>
      <c r="AJ246"/>
      <c r="AK246"/>
      <c r="AL246"/>
      <c r="AM246"/>
      <c r="AN246"/>
      <c r="AO246"/>
      <c r="AP246"/>
      <c r="AQ246"/>
      <c r="AR246"/>
      <c r="AS246"/>
      <c r="AT246"/>
      <c r="AU246"/>
      <c r="AV246"/>
      <c r="AW246"/>
      <c r="AX246"/>
    </row>
    <row r="247" spans="1:50" s="7" customFormat="1" ht="45" x14ac:dyDescent="0.25">
      <c r="A247" s="14" t="s">
        <v>350</v>
      </c>
      <c r="B247" s="15">
        <v>1122010000</v>
      </c>
      <c r="C247" s="16" t="s">
        <v>26</v>
      </c>
      <c r="D247" s="16" t="s">
        <v>47</v>
      </c>
      <c r="E247" s="31" t="s">
        <v>387</v>
      </c>
      <c r="F247" s="79" t="s">
        <v>386</v>
      </c>
      <c r="G247" s="31" t="s">
        <v>509</v>
      </c>
      <c r="H247" s="16" t="str">
        <f>VLOOKUP(D247,'[2]DATOS PRESUP'!$A$15:$C$33,3)</f>
        <v>Operación de servicios de vinculación de la Universidad Politécnica del Bicentenario con el entorno</v>
      </c>
      <c r="I247" s="17">
        <v>1430</v>
      </c>
      <c r="J247" s="15" t="str">
        <f>VLOOKUP(I247,[2]partidas!$A$1:$B$274,2)</f>
        <v>Aportaciones al sistema para el retiro</v>
      </c>
      <c r="K247" s="18">
        <f t="shared" si="3"/>
        <v>32859.26</v>
      </c>
      <c r="L247" s="18">
        <v>4694.18</v>
      </c>
      <c r="M247" s="18">
        <v>4694.18</v>
      </c>
      <c r="N247" s="57">
        <v>4694.18</v>
      </c>
      <c r="O247" s="57">
        <v>4694.18</v>
      </c>
      <c r="P247" s="57">
        <v>4694.18</v>
      </c>
      <c r="Q247" s="57">
        <v>4694.18</v>
      </c>
      <c r="R247" s="57">
        <v>4694.18</v>
      </c>
      <c r="T247" s="57">
        <v>0</v>
      </c>
      <c r="U247" s="57">
        <v>0</v>
      </c>
      <c r="V247" s="57">
        <v>0</v>
      </c>
      <c r="W247" s="57">
        <v>0</v>
      </c>
      <c r="X247" s="58" t="s">
        <v>399</v>
      </c>
      <c r="Y247"/>
      <c r="Z247"/>
      <c r="AA247"/>
      <c r="AB247"/>
      <c r="AC247"/>
      <c r="AD247"/>
      <c r="AE247"/>
      <c r="AF247"/>
      <c r="AG247"/>
      <c r="AH247"/>
      <c r="AI247"/>
      <c r="AJ247"/>
      <c r="AK247"/>
      <c r="AL247"/>
      <c r="AM247"/>
      <c r="AN247"/>
      <c r="AO247"/>
      <c r="AP247"/>
      <c r="AQ247"/>
      <c r="AR247"/>
      <c r="AS247"/>
      <c r="AT247"/>
      <c r="AU247"/>
      <c r="AV247"/>
      <c r="AW247"/>
      <c r="AX247"/>
    </row>
    <row r="248" spans="1:50" s="7" customFormat="1" ht="45" x14ac:dyDescent="0.25">
      <c r="A248" s="14" t="s">
        <v>350</v>
      </c>
      <c r="B248" s="15">
        <v>2522221040</v>
      </c>
      <c r="C248" s="16" t="s">
        <v>26</v>
      </c>
      <c r="D248" s="16" t="s">
        <v>47</v>
      </c>
      <c r="E248" s="31" t="s">
        <v>387</v>
      </c>
      <c r="F248" s="79" t="s">
        <v>386</v>
      </c>
      <c r="G248" s="31" t="s">
        <v>509</v>
      </c>
      <c r="H248" s="16" t="str">
        <f>VLOOKUP(D248,'[2]DATOS PRESUP'!$A$15:$C$33,3)</f>
        <v>Operación de servicios de vinculación de la Universidad Politécnica del Bicentenario con el entorno</v>
      </c>
      <c r="I248" s="17">
        <v>1430</v>
      </c>
      <c r="J248" s="15" t="str">
        <f>VLOOKUP(I248,[2]partidas!$A$1:$B$274,2)</f>
        <v>Aportaciones al sistema para el retiro</v>
      </c>
      <c r="K248" s="18">
        <f t="shared" si="3"/>
        <v>23470.9</v>
      </c>
      <c r="L248" s="18">
        <v>0</v>
      </c>
      <c r="M248" s="18">
        <v>0</v>
      </c>
      <c r="N248" s="57">
        <v>0</v>
      </c>
      <c r="O248" s="57">
        <v>0</v>
      </c>
      <c r="P248" s="57">
        <v>0</v>
      </c>
      <c r="Q248" s="57">
        <v>0</v>
      </c>
      <c r="R248" s="57">
        <v>0</v>
      </c>
      <c r="S248" s="57">
        <v>4694.18</v>
      </c>
      <c r="T248" s="57">
        <v>4694.18</v>
      </c>
      <c r="U248" s="57">
        <v>4694.18</v>
      </c>
      <c r="V248" s="57">
        <v>4694.18</v>
      </c>
      <c r="W248" s="57">
        <v>4694.18</v>
      </c>
      <c r="X248" s="58" t="s">
        <v>399</v>
      </c>
      <c r="Y248"/>
      <c r="Z248"/>
      <c r="AA248"/>
      <c r="AB248"/>
      <c r="AC248"/>
      <c r="AD248"/>
      <c r="AE248"/>
      <c r="AF248"/>
      <c r="AG248"/>
      <c r="AH248"/>
      <c r="AI248"/>
      <c r="AJ248"/>
      <c r="AK248"/>
      <c r="AL248"/>
      <c r="AM248"/>
      <c r="AN248"/>
      <c r="AO248"/>
      <c r="AP248"/>
      <c r="AQ248"/>
      <c r="AR248"/>
      <c r="AS248"/>
      <c r="AT248"/>
      <c r="AU248"/>
      <c r="AV248"/>
      <c r="AW248"/>
      <c r="AX248"/>
    </row>
    <row r="249" spans="1:50" s="7" customFormat="1" ht="45" x14ac:dyDescent="0.25">
      <c r="A249" s="14" t="s">
        <v>320</v>
      </c>
      <c r="B249" s="15">
        <v>1122010000</v>
      </c>
      <c r="C249" s="16" t="s">
        <v>26</v>
      </c>
      <c r="D249" s="16" t="s">
        <v>51</v>
      </c>
      <c r="E249" s="31" t="s">
        <v>387</v>
      </c>
      <c r="F249" s="79" t="s">
        <v>388</v>
      </c>
      <c r="G249" s="31" t="s">
        <v>521</v>
      </c>
      <c r="H249" s="16" t="str">
        <f>VLOOKUP(D249,'[2]DATOS PRESUP'!$A$15:$C$33,3)</f>
        <v>Administración del mantenimiento y soporte de equipo informático, cómputo y redes de la Universidad Politécnica del Bicentenario</v>
      </c>
      <c r="I249" s="17">
        <v>1430</v>
      </c>
      <c r="J249" s="15" t="str">
        <f>VLOOKUP(I249,[2]partidas!$A$1:$B$274,2)</f>
        <v>Aportaciones al sistema para el retiro</v>
      </c>
      <c r="K249" s="18">
        <f t="shared" si="3"/>
        <v>17236.030000000002</v>
      </c>
      <c r="L249" s="18">
        <v>2462.29</v>
      </c>
      <c r="M249" s="18">
        <v>2462.29</v>
      </c>
      <c r="N249" s="57">
        <v>2462.29</v>
      </c>
      <c r="O249" s="57">
        <v>2462.29</v>
      </c>
      <c r="P249" s="57">
        <v>2462.29</v>
      </c>
      <c r="Q249" s="57">
        <v>2462.29</v>
      </c>
      <c r="R249" s="57">
        <v>2462.29</v>
      </c>
      <c r="T249" s="57">
        <v>0</v>
      </c>
      <c r="U249" s="57">
        <v>0</v>
      </c>
      <c r="V249" s="57">
        <v>0</v>
      </c>
      <c r="W249" s="57">
        <v>0</v>
      </c>
      <c r="X249" s="58" t="s">
        <v>399</v>
      </c>
      <c r="Y249"/>
      <c r="Z249"/>
      <c r="AA249"/>
      <c r="AB249"/>
      <c r="AC249"/>
      <c r="AD249"/>
      <c r="AE249"/>
      <c r="AF249"/>
      <c r="AG249"/>
      <c r="AH249"/>
      <c r="AI249"/>
      <c r="AJ249"/>
      <c r="AK249"/>
      <c r="AL249"/>
      <c r="AM249"/>
      <c r="AN249"/>
      <c r="AO249"/>
      <c r="AP249"/>
      <c r="AQ249"/>
      <c r="AR249"/>
      <c r="AS249"/>
      <c r="AT249"/>
      <c r="AU249"/>
      <c r="AV249"/>
      <c r="AW249"/>
      <c r="AX249"/>
    </row>
    <row r="250" spans="1:50" s="7" customFormat="1" ht="45" x14ac:dyDescent="0.25">
      <c r="A250" s="14" t="s">
        <v>320</v>
      </c>
      <c r="B250" s="15">
        <v>2522221040</v>
      </c>
      <c r="C250" s="16" t="s">
        <v>26</v>
      </c>
      <c r="D250" s="16" t="s">
        <v>51</v>
      </c>
      <c r="E250" s="31" t="s">
        <v>387</v>
      </c>
      <c r="F250" s="79" t="s">
        <v>388</v>
      </c>
      <c r="G250" s="31" t="s">
        <v>521</v>
      </c>
      <c r="H250" s="16" t="str">
        <f>VLOOKUP(D250,'[2]DATOS PRESUP'!$A$15:$C$33,3)</f>
        <v>Administración del mantenimiento y soporte de equipo informático, cómputo y redes de la Universidad Politécnica del Bicentenario</v>
      </c>
      <c r="I250" s="17">
        <v>1430</v>
      </c>
      <c r="J250" s="15" t="str">
        <f>VLOOKUP(I250,[2]partidas!$A$1:$B$274,2)</f>
        <v>Aportaciones al sistema para el retiro</v>
      </c>
      <c r="K250" s="18">
        <f t="shared" si="3"/>
        <v>12311.45</v>
      </c>
      <c r="L250" s="18">
        <v>0</v>
      </c>
      <c r="M250" s="18">
        <v>0</v>
      </c>
      <c r="N250" s="57">
        <v>0</v>
      </c>
      <c r="O250" s="57">
        <v>0</v>
      </c>
      <c r="P250" s="57">
        <v>0</v>
      </c>
      <c r="Q250" s="57">
        <v>0</v>
      </c>
      <c r="R250" s="57">
        <v>0</v>
      </c>
      <c r="S250" s="57">
        <v>2462.29</v>
      </c>
      <c r="T250" s="57">
        <v>2462.29</v>
      </c>
      <c r="U250" s="57">
        <v>2462.29</v>
      </c>
      <c r="V250" s="57">
        <v>2462.29</v>
      </c>
      <c r="W250" s="57">
        <v>2462.29</v>
      </c>
      <c r="X250" s="58" t="s">
        <v>399</v>
      </c>
      <c r="Y250"/>
      <c r="Z250"/>
      <c r="AA250"/>
      <c r="AB250"/>
      <c r="AC250"/>
      <c r="AD250"/>
      <c r="AE250"/>
      <c r="AF250"/>
      <c r="AG250"/>
      <c r="AH250"/>
      <c r="AI250"/>
      <c r="AJ250"/>
      <c r="AK250"/>
      <c r="AL250"/>
      <c r="AM250"/>
      <c r="AN250"/>
      <c r="AO250"/>
      <c r="AP250"/>
      <c r="AQ250"/>
      <c r="AR250"/>
      <c r="AS250"/>
      <c r="AT250"/>
      <c r="AU250"/>
      <c r="AV250"/>
      <c r="AW250"/>
      <c r="AX250"/>
    </row>
    <row r="251" spans="1:50" s="7" customFormat="1" ht="45" x14ac:dyDescent="0.25">
      <c r="A251" s="14" t="s">
        <v>58</v>
      </c>
      <c r="B251" s="15">
        <v>1122010000</v>
      </c>
      <c r="C251" s="16" t="s">
        <v>31</v>
      </c>
      <c r="D251" s="16" t="s">
        <v>53</v>
      </c>
      <c r="E251" s="31" t="s">
        <v>386</v>
      </c>
      <c r="F251" s="79" t="s">
        <v>393</v>
      </c>
      <c r="G251" s="31" t="s">
        <v>522</v>
      </c>
      <c r="H251" s="16" t="str">
        <f>VLOOKUP(D251,'[2]DATOS PRESUP'!$A$15:$C$33,3)</f>
        <v>Administración de los servicios escolares de la Universidad Politécnica del Bicentenario</v>
      </c>
      <c r="I251" s="17">
        <v>1430</v>
      </c>
      <c r="J251" s="15" t="str">
        <f>VLOOKUP(I251,[2]partidas!$A$1:$B$274,2)</f>
        <v>Aportaciones al sistema para el retiro</v>
      </c>
      <c r="K251" s="18">
        <f t="shared" si="3"/>
        <v>26654.21</v>
      </c>
      <c r="L251" s="18">
        <v>4435.1099999999997</v>
      </c>
      <c r="M251" s="18">
        <v>4435.1099999999997</v>
      </c>
      <c r="N251" s="57">
        <v>4435.1099999999997</v>
      </c>
      <c r="O251" s="57">
        <v>4435.1099999999997</v>
      </c>
      <c r="P251" s="57">
        <v>4435.1099999999997</v>
      </c>
      <c r="Q251" s="57">
        <v>4435.1099999999997</v>
      </c>
      <c r="R251" s="57">
        <f>4435.11-4391.56</f>
        <v>43.549999999999272</v>
      </c>
      <c r="T251" s="57">
        <v>0</v>
      </c>
      <c r="U251" s="57">
        <v>0</v>
      </c>
      <c r="V251" s="57">
        <v>0</v>
      </c>
      <c r="W251" s="57">
        <v>0</v>
      </c>
      <c r="X251" s="58" t="s">
        <v>399</v>
      </c>
      <c r="Y251"/>
      <c r="Z251"/>
      <c r="AA251"/>
      <c r="AB251"/>
      <c r="AC251"/>
      <c r="AD251"/>
      <c r="AE251"/>
      <c r="AF251"/>
      <c r="AG251"/>
      <c r="AH251"/>
      <c r="AI251"/>
      <c r="AJ251"/>
      <c r="AK251"/>
      <c r="AL251"/>
      <c r="AM251"/>
      <c r="AN251"/>
      <c r="AO251"/>
      <c r="AP251"/>
      <c r="AQ251"/>
      <c r="AR251"/>
      <c r="AS251"/>
      <c r="AT251"/>
      <c r="AU251"/>
      <c r="AV251"/>
      <c r="AW251"/>
      <c r="AX251"/>
    </row>
    <row r="252" spans="1:50" s="7" customFormat="1" ht="45" x14ac:dyDescent="0.25">
      <c r="A252" s="14" t="s">
        <v>58</v>
      </c>
      <c r="B252" s="15">
        <v>2522221040</v>
      </c>
      <c r="C252" s="16" t="s">
        <v>31</v>
      </c>
      <c r="D252" s="16" t="s">
        <v>53</v>
      </c>
      <c r="E252" s="31" t="s">
        <v>386</v>
      </c>
      <c r="F252" s="79" t="s">
        <v>393</v>
      </c>
      <c r="G252" s="31" t="s">
        <v>522</v>
      </c>
      <c r="H252" s="16" t="str">
        <f>VLOOKUP(D252,'[2]DATOS PRESUP'!$A$15:$C$33,3)</f>
        <v>Administración de los servicios escolares de la Universidad Politécnica del Bicentenario</v>
      </c>
      <c r="I252" s="17">
        <v>1430</v>
      </c>
      <c r="J252" s="15" t="str">
        <f>VLOOKUP(I252,[2]partidas!$A$1:$B$274,2)</f>
        <v>Aportaciones al sistema para el retiro</v>
      </c>
      <c r="K252" s="18">
        <f t="shared" si="3"/>
        <v>26567.11</v>
      </c>
      <c r="L252" s="18">
        <v>0</v>
      </c>
      <c r="M252" s="18">
        <v>0</v>
      </c>
      <c r="N252" s="57">
        <v>0</v>
      </c>
      <c r="O252" s="57">
        <v>0</v>
      </c>
      <c r="P252" s="57">
        <v>0</v>
      </c>
      <c r="Q252" s="57">
        <v>0</v>
      </c>
      <c r="R252" s="57">
        <v>4391.5600000000004</v>
      </c>
      <c r="S252" s="57">
        <v>4435.1099999999997</v>
      </c>
      <c r="T252" s="57">
        <v>4435.1099999999997</v>
      </c>
      <c r="U252" s="57">
        <v>4435.1099999999997</v>
      </c>
      <c r="V252" s="57">
        <v>4435.1099999999997</v>
      </c>
      <c r="W252" s="57">
        <v>4435.1099999999997</v>
      </c>
      <c r="X252" s="58" t="s">
        <v>399</v>
      </c>
      <c r="Y252"/>
      <c r="Z252"/>
      <c r="AA252"/>
      <c r="AB252"/>
      <c r="AC252"/>
      <c r="AD252"/>
      <c r="AE252"/>
      <c r="AF252"/>
      <c r="AG252"/>
      <c r="AH252"/>
      <c r="AI252"/>
      <c r="AJ252"/>
      <c r="AK252"/>
      <c r="AL252"/>
      <c r="AM252"/>
      <c r="AN252"/>
      <c r="AO252"/>
      <c r="AP252"/>
      <c r="AQ252"/>
      <c r="AR252"/>
      <c r="AS252"/>
      <c r="AT252"/>
      <c r="AU252"/>
      <c r="AV252"/>
      <c r="AW252"/>
      <c r="AX252"/>
    </row>
    <row r="253" spans="1:50" s="7" customFormat="1" ht="45" x14ac:dyDescent="0.25">
      <c r="A253" s="14" t="s">
        <v>86</v>
      </c>
      <c r="B253" s="15">
        <v>1122010000</v>
      </c>
      <c r="C253" s="16" t="s">
        <v>26</v>
      </c>
      <c r="D253" s="16" t="s">
        <v>55</v>
      </c>
      <c r="E253" s="31" t="s">
        <v>386</v>
      </c>
      <c r="F253" s="79" t="s">
        <v>387</v>
      </c>
      <c r="G253" s="31" t="s">
        <v>513</v>
      </c>
      <c r="H253" s="16" t="str">
        <f>VLOOKUP(D253,'[2]DATOS PRESUP'!$A$15:$C$33,3)</f>
        <v>Gestión de proyectos de investigación, innovación y desarrollo tecnológico de la UPB</v>
      </c>
      <c r="I253" s="17">
        <v>1430</v>
      </c>
      <c r="J253" s="15" t="str">
        <f>VLOOKUP(I253,[2]partidas!$A$1:$B$274,2)</f>
        <v>Aportaciones al sistema para el retiro</v>
      </c>
      <c r="K253" s="18">
        <f t="shared" si="3"/>
        <v>11387.88</v>
      </c>
      <c r="L253" s="18">
        <v>1626.84</v>
      </c>
      <c r="M253" s="18">
        <v>1626.84</v>
      </c>
      <c r="N253" s="57">
        <v>1626.84</v>
      </c>
      <c r="O253" s="57">
        <v>1626.84</v>
      </c>
      <c r="P253" s="57">
        <v>1626.84</v>
      </c>
      <c r="Q253" s="57">
        <v>1626.84</v>
      </c>
      <c r="R253" s="57">
        <v>1626.84</v>
      </c>
      <c r="S253" s="57">
        <v>0</v>
      </c>
      <c r="T253" s="57">
        <v>0</v>
      </c>
      <c r="U253" s="57">
        <v>0</v>
      </c>
      <c r="V253" s="57">
        <v>0</v>
      </c>
      <c r="W253" s="57">
        <v>0</v>
      </c>
      <c r="X253" s="58" t="s">
        <v>399</v>
      </c>
      <c r="Y253"/>
      <c r="Z253"/>
      <c r="AA253"/>
      <c r="AB253"/>
      <c r="AC253"/>
      <c r="AD253"/>
      <c r="AE253"/>
      <c r="AF253"/>
      <c r="AG253"/>
      <c r="AH253"/>
      <c r="AI253"/>
      <c r="AJ253"/>
      <c r="AK253"/>
      <c r="AL253"/>
      <c r="AM253"/>
      <c r="AN253"/>
      <c r="AO253"/>
      <c r="AP253"/>
      <c r="AQ253"/>
      <c r="AR253"/>
      <c r="AS253"/>
      <c r="AT253"/>
      <c r="AU253"/>
      <c r="AV253"/>
      <c r="AW253"/>
      <c r="AX253"/>
    </row>
    <row r="254" spans="1:50" s="7" customFormat="1" ht="45" x14ac:dyDescent="0.25">
      <c r="A254" s="14" t="s">
        <v>86</v>
      </c>
      <c r="B254" s="15">
        <v>2522221040</v>
      </c>
      <c r="C254" s="16" t="s">
        <v>26</v>
      </c>
      <c r="D254" s="16" t="s">
        <v>55</v>
      </c>
      <c r="E254" s="31" t="s">
        <v>386</v>
      </c>
      <c r="F254" s="79" t="s">
        <v>387</v>
      </c>
      <c r="G254" s="31" t="s">
        <v>513</v>
      </c>
      <c r="H254" s="16" t="str">
        <f>VLOOKUP(D254,'[2]DATOS PRESUP'!$A$15:$C$33,3)</f>
        <v>Gestión de proyectos de investigación, innovación y desarrollo tecnológico de la UPB</v>
      </c>
      <c r="I254" s="17">
        <v>1430</v>
      </c>
      <c r="J254" s="15" t="str">
        <f>VLOOKUP(I254,[2]partidas!$A$1:$B$274,2)</f>
        <v>Aportaciones al sistema para el retiro</v>
      </c>
      <c r="K254" s="18">
        <f t="shared" si="3"/>
        <v>8134.2</v>
      </c>
      <c r="L254" s="18">
        <v>0</v>
      </c>
      <c r="M254" s="18">
        <v>0</v>
      </c>
      <c r="N254" s="57">
        <v>0</v>
      </c>
      <c r="O254" s="57">
        <v>0</v>
      </c>
      <c r="P254" s="57">
        <v>0</v>
      </c>
      <c r="Q254" s="57">
        <v>0</v>
      </c>
      <c r="R254" s="57">
        <v>0</v>
      </c>
      <c r="S254" s="57">
        <v>1626.84</v>
      </c>
      <c r="T254" s="57">
        <v>1626.84</v>
      </c>
      <c r="U254" s="57">
        <v>1626.84</v>
      </c>
      <c r="V254" s="57">
        <v>1626.84</v>
      </c>
      <c r="W254" s="57">
        <v>1626.84</v>
      </c>
      <c r="X254" s="58" t="s">
        <v>399</v>
      </c>
      <c r="Y254"/>
      <c r="Z254"/>
      <c r="AA254"/>
      <c r="AB254"/>
      <c r="AC254"/>
      <c r="AD254"/>
      <c r="AE254"/>
      <c r="AF254"/>
      <c r="AG254"/>
      <c r="AH254"/>
      <c r="AI254"/>
      <c r="AJ254"/>
      <c r="AK254"/>
      <c r="AL254"/>
      <c r="AM254"/>
      <c r="AN254"/>
      <c r="AO254"/>
      <c r="AP254"/>
      <c r="AQ254"/>
      <c r="AR254"/>
      <c r="AS254"/>
      <c r="AT254"/>
      <c r="AU254"/>
      <c r="AV254"/>
      <c r="AW254"/>
      <c r="AX254"/>
    </row>
    <row r="255" spans="1:50" s="7" customFormat="1" ht="45" x14ac:dyDescent="0.25">
      <c r="A255" s="14" t="s">
        <v>240</v>
      </c>
      <c r="B255" s="15">
        <v>1122010000</v>
      </c>
      <c r="C255" s="16" t="s">
        <v>23</v>
      </c>
      <c r="D255" s="16" t="s">
        <v>24</v>
      </c>
      <c r="E255" s="31" t="s">
        <v>388</v>
      </c>
      <c r="F255" s="79" t="s">
        <v>388</v>
      </c>
      <c r="G255" s="31" t="s">
        <v>500</v>
      </c>
      <c r="H255" s="16" t="str">
        <f>VLOOKUP(D255,'[2]DATOS PRESUP'!$A$15:$C$33,3)</f>
        <v>Administración de los recursos humanos, materiales, financieros y de servicios de la Universidad Politécnica del Bicentenario</v>
      </c>
      <c r="I255" s="17">
        <v>1510</v>
      </c>
      <c r="J255" s="15" t="str">
        <f>VLOOKUP(I255,[2]partidas!$A$1:$B$274,2)</f>
        <v>Cuotas para el fondo de ahorro y fondo de trabajo</v>
      </c>
      <c r="K255" s="18">
        <f t="shared" si="3"/>
        <v>14649.719999999996</v>
      </c>
      <c r="L255" s="18">
        <v>1220.81</v>
      </c>
      <c r="M255" s="18">
        <v>1220.81</v>
      </c>
      <c r="N255" s="57">
        <v>1220.81</v>
      </c>
      <c r="O255" s="57">
        <v>1220.81</v>
      </c>
      <c r="P255" s="57">
        <v>1220.81</v>
      </c>
      <c r="Q255" s="57">
        <v>1220.81</v>
      </c>
      <c r="R255" s="57">
        <v>1220.81</v>
      </c>
      <c r="S255" s="57">
        <v>1220.81</v>
      </c>
      <c r="T255" s="57">
        <v>1220.81</v>
      </c>
      <c r="U255" s="57">
        <v>1220.81</v>
      </c>
      <c r="V255" s="57">
        <v>1220.81</v>
      </c>
      <c r="W255" s="57">
        <v>1220.81</v>
      </c>
      <c r="X255" s="58" t="s">
        <v>399</v>
      </c>
      <c r="Y255"/>
      <c r="Z255"/>
      <c r="AA255"/>
      <c r="AB255"/>
      <c r="AC255"/>
      <c r="AD255"/>
      <c r="AE255"/>
      <c r="AF255"/>
      <c r="AG255"/>
      <c r="AH255"/>
      <c r="AI255"/>
      <c r="AJ255"/>
      <c r="AK255"/>
      <c r="AL255"/>
      <c r="AM255"/>
      <c r="AN255"/>
      <c r="AO255"/>
      <c r="AP255"/>
      <c r="AQ255"/>
      <c r="AR255"/>
      <c r="AS255"/>
      <c r="AT255"/>
      <c r="AU255"/>
      <c r="AV255"/>
      <c r="AW255"/>
      <c r="AX255"/>
    </row>
    <row r="256" spans="1:50" s="7" customFormat="1" ht="45" x14ac:dyDescent="0.25">
      <c r="A256" s="14" t="s">
        <v>250</v>
      </c>
      <c r="B256" s="15">
        <v>1122010000</v>
      </c>
      <c r="C256" s="16" t="s">
        <v>23</v>
      </c>
      <c r="D256" s="16" t="s">
        <v>24</v>
      </c>
      <c r="E256" s="31" t="s">
        <v>388</v>
      </c>
      <c r="F256" s="79" t="s">
        <v>392</v>
      </c>
      <c r="G256" s="31" t="s">
        <v>501</v>
      </c>
      <c r="H256" s="16" t="str">
        <f>VLOOKUP(D256,'[2]DATOS PRESUP'!$A$15:$C$33,3)</f>
        <v>Administración de los recursos humanos, materiales, financieros y de servicios de la Universidad Politécnica del Bicentenario</v>
      </c>
      <c r="I256" s="17">
        <v>1510</v>
      </c>
      <c r="J256" s="15" t="str">
        <f>VLOOKUP(I256,[2]partidas!$A$1:$B$274,2)</f>
        <v>Cuotas para el fondo de ahorro y fondo de trabajo</v>
      </c>
      <c r="K256" s="18">
        <f t="shared" si="3"/>
        <v>28104.359999999997</v>
      </c>
      <c r="L256" s="18">
        <v>2342.0300000000002</v>
      </c>
      <c r="M256" s="18">
        <v>2342.0300000000002</v>
      </c>
      <c r="N256" s="57">
        <v>2342.0300000000002</v>
      </c>
      <c r="O256" s="57">
        <v>2342.0300000000002</v>
      </c>
      <c r="P256" s="57">
        <v>2342.0300000000002</v>
      </c>
      <c r="Q256" s="57">
        <v>2342.0300000000002</v>
      </c>
      <c r="R256" s="57">
        <v>2342.0300000000002</v>
      </c>
      <c r="S256" s="57">
        <v>2342.0300000000002</v>
      </c>
      <c r="T256" s="57">
        <v>2342.0300000000002</v>
      </c>
      <c r="U256" s="57">
        <v>2342.0300000000002</v>
      </c>
      <c r="V256" s="57">
        <v>2342.0300000000002</v>
      </c>
      <c r="W256" s="57">
        <v>2342.0300000000002</v>
      </c>
      <c r="X256" s="58" t="s">
        <v>399</v>
      </c>
      <c r="Y256"/>
      <c r="Z256"/>
      <c r="AA256"/>
      <c r="AB256"/>
      <c r="AC256"/>
      <c r="AD256"/>
      <c r="AE256"/>
      <c r="AF256"/>
      <c r="AG256"/>
      <c r="AH256"/>
      <c r="AI256"/>
      <c r="AJ256"/>
      <c r="AK256"/>
      <c r="AL256"/>
      <c r="AM256"/>
      <c r="AN256"/>
      <c r="AO256"/>
      <c r="AP256"/>
      <c r="AQ256"/>
      <c r="AR256"/>
      <c r="AS256"/>
      <c r="AT256"/>
      <c r="AU256"/>
      <c r="AV256"/>
      <c r="AW256"/>
      <c r="AX256"/>
    </row>
    <row r="257" spans="1:50" s="7" customFormat="1" ht="45" x14ac:dyDescent="0.25">
      <c r="A257" s="14" t="s">
        <v>339</v>
      </c>
      <c r="B257" s="15">
        <v>1122010000</v>
      </c>
      <c r="C257" s="16" t="s">
        <v>23</v>
      </c>
      <c r="D257" s="16" t="s">
        <v>24</v>
      </c>
      <c r="E257" s="31" t="s">
        <v>388</v>
      </c>
      <c r="F257" s="79" t="s">
        <v>393</v>
      </c>
      <c r="G257" s="31" t="s">
        <v>523</v>
      </c>
      <c r="H257" s="16" t="str">
        <f>VLOOKUP(D257,'[2]DATOS PRESUP'!$A$15:$C$33,3)</f>
        <v>Administración de los recursos humanos, materiales, financieros y de servicios de la Universidad Politécnica del Bicentenario</v>
      </c>
      <c r="I257" s="17">
        <v>1510</v>
      </c>
      <c r="J257" s="15" t="str">
        <f>VLOOKUP(I257,[2]partidas!$A$1:$B$274,2)</f>
        <v>Cuotas para el fondo de ahorro y fondo de trabajo</v>
      </c>
      <c r="K257" s="18">
        <f t="shared" si="3"/>
        <v>58089</v>
      </c>
      <c r="L257" s="18">
        <v>4840.75</v>
      </c>
      <c r="M257" s="18">
        <v>4840.75</v>
      </c>
      <c r="N257" s="57">
        <v>4840.75</v>
      </c>
      <c r="O257" s="57">
        <v>4840.75</v>
      </c>
      <c r="P257" s="57">
        <v>4840.75</v>
      </c>
      <c r="Q257" s="57">
        <v>4840.75</v>
      </c>
      <c r="R257" s="57">
        <v>4840.75</v>
      </c>
      <c r="S257" s="57">
        <v>4840.75</v>
      </c>
      <c r="T257" s="57">
        <v>4840.75</v>
      </c>
      <c r="U257" s="57">
        <v>4840.75</v>
      </c>
      <c r="V257" s="57">
        <v>4840.75</v>
      </c>
      <c r="W257" s="57">
        <v>4840.75</v>
      </c>
      <c r="X257" s="58" t="s">
        <v>399</v>
      </c>
      <c r="Y257"/>
      <c r="Z257"/>
      <c r="AA257"/>
      <c r="AB257"/>
      <c r="AC257"/>
      <c r="AD257"/>
      <c r="AE257"/>
      <c r="AF257"/>
      <c r="AG257"/>
      <c r="AH257"/>
      <c r="AI257"/>
      <c r="AJ257"/>
      <c r="AK257"/>
      <c r="AL257"/>
      <c r="AM257"/>
      <c r="AN257"/>
      <c r="AO257"/>
      <c r="AP257"/>
      <c r="AQ257"/>
      <c r="AR257"/>
      <c r="AS257"/>
      <c r="AT257"/>
      <c r="AU257"/>
      <c r="AV257"/>
      <c r="AW257"/>
      <c r="AX257"/>
    </row>
    <row r="258" spans="1:50" s="7" customFormat="1" ht="45" x14ac:dyDescent="0.25">
      <c r="A258" s="14" t="s">
        <v>232</v>
      </c>
      <c r="B258" s="15">
        <v>1122010000</v>
      </c>
      <c r="C258" s="16" t="s">
        <v>26</v>
      </c>
      <c r="D258" s="16" t="s">
        <v>27</v>
      </c>
      <c r="E258" s="31" t="s">
        <v>387</v>
      </c>
      <c r="F258" s="79" t="s">
        <v>387</v>
      </c>
      <c r="G258" s="31" t="s">
        <v>514</v>
      </c>
      <c r="H258" s="16" t="str">
        <f>VLOOKUP(D258,'[2]DATOS PRESUP'!$A$15:$C$33,3)</f>
        <v>Dirección Estratégica de la Universidad Politécnica del Bicentenario</v>
      </c>
      <c r="I258" s="17">
        <v>1510</v>
      </c>
      <c r="J258" s="15" t="str">
        <f>VLOOKUP(I258,[2]partidas!$A$1:$B$274,2)</f>
        <v>Cuotas para el fondo de ahorro y fondo de trabajo</v>
      </c>
      <c r="K258" s="18">
        <f t="shared" si="3"/>
        <v>59304.719999999994</v>
      </c>
      <c r="L258" s="18">
        <v>4942.0600000000004</v>
      </c>
      <c r="M258" s="18">
        <v>4942.0600000000004</v>
      </c>
      <c r="N258" s="57">
        <v>4942.0600000000004</v>
      </c>
      <c r="O258" s="57">
        <v>4942.0600000000004</v>
      </c>
      <c r="P258" s="57">
        <v>4942.0600000000004</v>
      </c>
      <c r="Q258" s="57">
        <v>4942.0600000000004</v>
      </c>
      <c r="R258" s="57">
        <v>4942.0600000000004</v>
      </c>
      <c r="S258" s="57">
        <v>4942.0600000000004</v>
      </c>
      <c r="T258" s="57">
        <v>4942.0600000000004</v>
      </c>
      <c r="U258" s="57">
        <v>4942.0600000000004</v>
      </c>
      <c r="V258" s="57">
        <v>4942.0600000000004</v>
      </c>
      <c r="W258" s="57">
        <v>4942.0600000000004</v>
      </c>
      <c r="X258" s="58" t="s">
        <v>399</v>
      </c>
      <c r="Y258"/>
      <c r="Z258"/>
      <c r="AA258"/>
      <c r="AB258"/>
      <c r="AC258"/>
      <c r="AD258"/>
      <c r="AE258"/>
      <c r="AF258"/>
      <c r="AG258"/>
      <c r="AH258"/>
      <c r="AI258"/>
      <c r="AJ258"/>
      <c r="AK258"/>
      <c r="AL258"/>
      <c r="AM258"/>
      <c r="AN258"/>
      <c r="AO258"/>
      <c r="AP258"/>
      <c r="AQ258"/>
      <c r="AR258"/>
      <c r="AS258"/>
      <c r="AT258"/>
      <c r="AU258"/>
      <c r="AV258"/>
      <c r="AW258"/>
      <c r="AX258"/>
    </row>
    <row r="259" spans="1:50" s="7" customFormat="1" ht="45" x14ac:dyDescent="0.25">
      <c r="A259" s="14" t="s">
        <v>202</v>
      </c>
      <c r="B259" s="15">
        <v>1122010000</v>
      </c>
      <c r="C259" s="16" t="s">
        <v>26</v>
      </c>
      <c r="D259" s="16" t="s">
        <v>29</v>
      </c>
      <c r="E259" s="31" t="s">
        <v>388</v>
      </c>
      <c r="F259" s="79" t="s">
        <v>386</v>
      </c>
      <c r="G259" s="31" t="s">
        <v>519</v>
      </c>
      <c r="H259" s="16" t="str">
        <f>VLOOKUP(D259,'[2]DATOS PRESUP'!$A$15:$C$33,3)</f>
        <v>Operación del modelo de planeación y evaluación de la Universidad Politécnica del Bicentenario</v>
      </c>
      <c r="I259" s="17">
        <v>1510</v>
      </c>
      <c r="J259" s="15" t="str">
        <f>VLOOKUP(I259,[2]partidas!$A$1:$B$274,2)</f>
        <v>Cuotas para el fondo de ahorro y fondo de trabajo</v>
      </c>
      <c r="K259" s="18">
        <f t="shared" si="3"/>
        <v>41856.120000000017</v>
      </c>
      <c r="L259" s="18">
        <v>3488.01</v>
      </c>
      <c r="M259" s="18">
        <v>3488.01</v>
      </c>
      <c r="N259" s="57">
        <v>3488.01</v>
      </c>
      <c r="O259" s="57">
        <v>3488.01</v>
      </c>
      <c r="P259" s="57">
        <v>3488.01</v>
      </c>
      <c r="Q259" s="57">
        <v>3488.01</v>
      </c>
      <c r="R259" s="57">
        <v>3488.01</v>
      </c>
      <c r="S259" s="57">
        <v>3488.01</v>
      </c>
      <c r="T259" s="57">
        <v>3488.01</v>
      </c>
      <c r="U259" s="57">
        <v>3488.01</v>
      </c>
      <c r="V259" s="57">
        <v>3488.01</v>
      </c>
      <c r="W259" s="57">
        <v>3488.01</v>
      </c>
      <c r="X259" s="58" t="s">
        <v>399</v>
      </c>
      <c r="Y259"/>
      <c r="Z259"/>
      <c r="AA259"/>
      <c r="AB259"/>
      <c r="AC259"/>
      <c r="AD259"/>
      <c r="AE259"/>
      <c r="AF259"/>
      <c r="AG259"/>
      <c r="AH259"/>
      <c r="AI259"/>
      <c r="AJ259"/>
      <c r="AK259"/>
      <c r="AL259"/>
      <c r="AM259"/>
      <c r="AN259"/>
      <c r="AO259"/>
      <c r="AP259"/>
      <c r="AQ259"/>
      <c r="AR259"/>
      <c r="AS259"/>
      <c r="AT259"/>
      <c r="AU259"/>
      <c r="AV259"/>
      <c r="AW259"/>
      <c r="AX259"/>
    </row>
    <row r="260" spans="1:50" s="7" customFormat="1" ht="45" x14ac:dyDescent="0.25">
      <c r="A260" s="14" t="s">
        <v>320</v>
      </c>
      <c r="B260" s="15">
        <v>1122010000</v>
      </c>
      <c r="C260" s="16" t="s">
        <v>26</v>
      </c>
      <c r="D260" s="16" t="s">
        <v>27</v>
      </c>
      <c r="E260" s="31" t="s">
        <v>387</v>
      </c>
      <c r="F260" s="79" t="s">
        <v>388</v>
      </c>
      <c r="G260" s="31" t="s">
        <v>520</v>
      </c>
      <c r="H260" s="16" t="str">
        <f>VLOOKUP(D260,'[2]DATOS PRESUP'!$A$15:$C$33,3)</f>
        <v>Dirección Estratégica de la Universidad Politécnica del Bicentenario</v>
      </c>
      <c r="I260" s="17">
        <v>1510</v>
      </c>
      <c r="J260" s="15" t="str">
        <f>VLOOKUP(I260,[2]partidas!$A$1:$B$274,2)</f>
        <v>Cuotas para el fondo de ahorro y fondo de trabajo</v>
      </c>
      <c r="K260" s="18">
        <f t="shared" ref="K260:K323" si="4">SUM(L260:W260)</f>
        <v>14649.719999999996</v>
      </c>
      <c r="L260" s="18">
        <v>1220.81</v>
      </c>
      <c r="M260" s="18">
        <v>1220.81</v>
      </c>
      <c r="N260" s="57">
        <v>1220.81</v>
      </c>
      <c r="O260" s="57">
        <v>1220.81</v>
      </c>
      <c r="P260" s="57">
        <v>1220.81</v>
      </c>
      <c r="Q260" s="57">
        <v>1220.81</v>
      </c>
      <c r="R260" s="57">
        <v>1220.81</v>
      </c>
      <c r="S260" s="57">
        <v>1220.81</v>
      </c>
      <c r="T260" s="57">
        <v>1220.81</v>
      </c>
      <c r="U260" s="57">
        <v>1220.81</v>
      </c>
      <c r="V260" s="57">
        <v>1220.81</v>
      </c>
      <c r="W260" s="57">
        <v>1220.81</v>
      </c>
      <c r="X260" s="58" t="s">
        <v>399</v>
      </c>
      <c r="Y260"/>
      <c r="Z260"/>
      <c r="AA260"/>
      <c r="AB260"/>
      <c r="AC260"/>
      <c r="AD260"/>
      <c r="AE260"/>
      <c r="AF260"/>
      <c r="AG260"/>
      <c r="AH260"/>
      <c r="AI260"/>
      <c r="AJ260"/>
      <c r="AK260"/>
      <c r="AL260"/>
      <c r="AM260"/>
      <c r="AN260"/>
      <c r="AO260"/>
      <c r="AP260"/>
      <c r="AQ260"/>
      <c r="AR260"/>
      <c r="AS260"/>
      <c r="AT260"/>
      <c r="AU260"/>
      <c r="AV260"/>
      <c r="AW260"/>
      <c r="AX260"/>
    </row>
    <row r="261" spans="1:50" s="7" customFormat="1" ht="45" x14ac:dyDescent="0.25">
      <c r="A261" s="14" t="s">
        <v>288</v>
      </c>
      <c r="B261" s="15">
        <v>1122010000</v>
      </c>
      <c r="C261" s="16" t="s">
        <v>31</v>
      </c>
      <c r="D261" s="16" t="s">
        <v>32</v>
      </c>
      <c r="E261" s="31" t="s">
        <v>386</v>
      </c>
      <c r="F261" s="79" t="s">
        <v>386</v>
      </c>
      <c r="G261" s="31" t="s">
        <v>524</v>
      </c>
      <c r="H261" s="16" t="str">
        <f>VLOOKUP(D261,'[2]DATOS PRESUP'!$A$15:$C$33,3)</f>
        <v>Administración  e impartición de los servicios educativos existentes de la Universidad Politécnica del Bicentenario</v>
      </c>
      <c r="I261" s="17">
        <v>1510</v>
      </c>
      <c r="J261" s="15" t="str">
        <f>VLOOKUP(I261,[2]partidas!$A$1:$B$274,2)</f>
        <v>Cuotas para el fondo de ahorro y fondo de trabajo</v>
      </c>
      <c r="K261" s="18">
        <f t="shared" si="4"/>
        <v>27586.679999999997</v>
      </c>
      <c r="L261" s="18">
        <v>2298.89</v>
      </c>
      <c r="M261" s="18">
        <v>2298.89</v>
      </c>
      <c r="N261" s="57">
        <v>2298.89</v>
      </c>
      <c r="O261" s="57">
        <v>2298.89</v>
      </c>
      <c r="P261" s="57">
        <v>2298.89</v>
      </c>
      <c r="Q261" s="57">
        <v>2298.89</v>
      </c>
      <c r="R261" s="57">
        <v>2298.89</v>
      </c>
      <c r="S261" s="57">
        <v>2298.89</v>
      </c>
      <c r="T261" s="57">
        <v>2298.89</v>
      </c>
      <c r="U261" s="57">
        <v>2298.89</v>
      </c>
      <c r="V261" s="57">
        <v>2298.89</v>
      </c>
      <c r="W261" s="57">
        <v>2298.89</v>
      </c>
      <c r="X261" s="58" t="s">
        <v>399</v>
      </c>
      <c r="Y261"/>
      <c r="Z261"/>
      <c r="AA261"/>
      <c r="AB261"/>
      <c r="AC261"/>
      <c r="AD261"/>
      <c r="AE261"/>
      <c r="AF261"/>
      <c r="AG261"/>
      <c r="AH261"/>
      <c r="AI261"/>
      <c r="AJ261"/>
      <c r="AK261"/>
      <c r="AL261"/>
      <c r="AM261"/>
      <c r="AN261"/>
      <c r="AO261"/>
      <c r="AP261"/>
      <c r="AQ261"/>
      <c r="AR261"/>
      <c r="AS261"/>
      <c r="AT261"/>
      <c r="AU261"/>
      <c r="AV261"/>
      <c r="AW261"/>
      <c r="AX261"/>
    </row>
    <row r="262" spans="1:50" s="7" customFormat="1" ht="45" x14ac:dyDescent="0.25">
      <c r="A262" s="14" t="s">
        <v>90</v>
      </c>
      <c r="B262" s="15">
        <v>1122010000</v>
      </c>
      <c r="C262" s="16" t="s">
        <v>31</v>
      </c>
      <c r="D262" s="16" t="s">
        <v>32</v>
      </c>
      <c r="E262" s="31" t="s">
        <v>386</v>
      </c>
      <c r="F262" s="79" t="s">
        <v>388</v>
      </c>
      <c r="G262" s="31" t="s">
        <v>502</v>
      </c>
      <c r="H262" s="16" t="str">
        <f>VLOOKUP(D262,'[2]DATOS PRESUP'!$A$15:$C$33,3)</f>
        <v>Administración  e impartición de los servicios educativos existentes de la Universidad Politécnica del Bicentenario</v>
      </c>
      <c r="I262" s="17">
        <v>1510</v>
      </c>
      <c r="J262" s="15" t="str">
        <f>VLOOKUP(I262,[2]partidas!$A$1:$B$274,2)</f>
        <v>Cuotas para el fondo de ahorro y fondo de trabajo</v>
      </c>
      <c r="K262" s="18">
        <f t="shared" si="4"/>
        <v>49463.039999999986</v>
      </c>
      <c r="L262" s="18">
        <v>4121.92</v>
      </c>
      <c r="M262" s="18">
        <v>4121.92</v>
      </c>
      <c r="N262" s="57">
        <v>4121.92</v>
      </c>
      <c r="O262" s="57">
        <v>4121.92</v>
      </c>
      <c r="P262" s="57">
        <v>4121.92</v>
      </c>
      <c r="Q262" s="57">
        <v>4121.92</v>
      </c>
      <c r="R262" s="57">
        <v>4121.92</v>
      </c>
      <c r="S262" s="57">
        <v>4121.92</v>
      </c>
      <c r="T262" s="57">
        <v>4121.92</v>
      </c>
      <c r="U262" s="57">
        <v>4121.92</v>
      </c>
      <c r="V262" s="57">
        <v>4121.92</v>
      </c>
      <c r="W262" s="57">
        <v>4121.92</v>
      </c>
      <c r="X262" s="58" t="s">
        <v>399</v>
      </c>
      <c r="Y262"/>
      <c r="Z262"/>
      <c r="AA262"/>
      <c r="AB262"/>
      <c r="AC262"/>
      <c r="AD262"/>
      <c r="AE262"/>
      <c r="AF262"/>
      <c r="AG262"/>
      <c r="AH262"/>
      <c r="AI262"/>
      <c r="AJ262"/>
      <c r="AK262"/>
      <c r="AL262"/>
      <c r="AM262"/>
      <c r="AN262"/>
      <c r="AO262"/>
      <c r="AP262"/>
      <c r="AQ262"/>
      <c r="AR262"/>
      <c r="AS262"/>
      <c r="AT262"/>
      <c r="AU262"/>
      <c r="AV262"/>
      <c r="AW262"/>
      <c r="AX262"/>
    </row>
    <row r="263" spans="1:50" s="7" customFormat="1" ht="45" x14ac:dyDescent="0.25">
      <c r="A263" s="14" t="s">
        <v>99</v>
      </c>
      <c r="B263" s="15">
        <v>1122010000</v>
      </c>
      <c r="C263" s="16" t="s">
        <v>31</v>
      </c>
      <c r="D263" s="16" t="s">
        <v>32</v>
      </c>
      <c r="E263" s="31" t="s">
        <v>386</v>
      </c>
      <c r="F263" s="79" t="s">
        <v>392</v>
      </c>
      <c r="G263" s="31" t="s">
        <v>503</v>
      </c>
      <c r="H263" s="16" t="str">
        <f>VLOOKUP(D263,'[2]DATOS PRESUP'!$A$15:$C$33,3)</f>
        <v>Administración  e impartición de los servicios educativos existentes de la Universidad Politécnica del Bicentenario</v>
      </c>
      <c r="I263" s="17">
        <v>1510</v>
      </c>
      <c r="J263" s="15" t="str">
        <f>VLOOKUP(I263,[2]partidas!$A$1:$B$274,2)</f>
        <v>Cuotas para el fondo de ahorro y fondo de trabajo</v>
      </c>
      <c r="K263" s="18">
        <f t="shared" si="4"/>
        <v>31696.679999999997</v>
      </c>
      <c r="L263" s="18">
        <v>2641.39</v>
      </c>
      <c r="M263" s="18">
        <v>2641.39</v>
      </c>
      <c r="N263" s="57">
        <v>2641.39</v>
      </c>
      <c r="O263" s="57">
        <v>2641.39</v>
      </c>
      <c r="P263" s="57">
        <v>2641.39</v>
      </c>
      <c r="Q263" s="57">
        <v>2641.39</v>
      </c>
      <c r="R263" s="57">
        <v>2641.39</v>
      </c>
      <c r="S263" s="57">
        <v>2641.39</v>
      </c>
      <c r="T263" s="57">
        <v>2641.39</v>
      </c>
      <c r="U263" s="57">
        <v>2641.39</v>
      </c>
      <c r="V263" s="57">
        <v>2641.39</v>
      </c>
      <c r="W263" s="57">
        <v>2641.39</v>
      </c>
      <c r="X263" s="58" t="s">
        <v>399</v>
      </c>
      <c r="Y263"/>
      <c r="Z263"/>
      <c r="AA263"/>
      <c r="AB263"/>
      <c r="AC263"/>
      <c r="AD263"/>
      <c r="AE263"/>
      <c r="AF263"/>
      <c r="AG263"/>
      <c r="AH263"/>
      <c r="AI263"/>
      <c r="AJ263"/>
      <c r="AK263"/>
      <c r="AL263"/>
      <c r="AM263"/>
      <c r="AN263"/>
      <c r="AO263"/>
      <c r="AP263"/>
      <c r="AQ263"/>
      <c r="AR263"/>
      <c r="AS263"/>
      <c r="AT263"/>
      <c r="AU263"/>
      <c r="AV263"/>
      <c r="AW263"/>
      <c r="AX263"/>
    </row>
    <row r="264" spans="1:50" s="7" customFormat="1" ht="45" x14ac:dyDescent="0.25">
      <c r="A264" s="14" t="s">
        <v>81</v>
      </c>
      <c r="B264" s="15">
        <v>1122010000</v>
      </c>
      <c r="C264" s="16" t="s">
        <v>31</v>
      </c>
      <c r="D264" s="16" t="s">
        <v>32</v>
      </c>
      <c r="E264" s="31" t="s">
        <v>386</v>
      </c>
      <c r="F264" s="79" t="s">
        <v>394</v>
      </c>
      <c r="G264" s="31" t="s">
        <v>516</v>
      </c>
      <c r="H264" s="16" t="str">
        <f>VLOOKUP(D264,'[2]DATOS PRESUP'!$A$15:$C$33,3)</f>
        <v>Administración  e impartición de los servicios educativos existentes de la Universidad Politécnica del Bicentenario</v>
      </c>
      <c r="I264" s="17">
        <v>1510</v>
      </c>
      <c r="J264" s="15" t="str">
        <f>VLOOKUP(I264,[2]partidas!$A$1:$B$274,2)</f>
        <v>Cuotas para el fondo de ahorro y fondo de trabajo</v>
      </c>
      <c r="K264" s="18">
        <f t="shared" si="4"/>
        <v>9610.56</v>
      </c>
      <c r="L264" s="18">
        <v>800.88</v>
      </c>
      <c r="M264" s="18">
        <v>800.88</v>
      </c>
      <c r="N264" s="57">
        <v>800.88</v>
      </c>
      <c r="O264" s="57">
        <v>800.88</v>
      </c>
      <c r="P264" s="57">
        <v>800.88</v>
      </c>
      <c r="Q264" s="57">
        <v>800.88</v>
      </c>
      <c r="R264" s="57">
        <v>800.88</v>
      </c>
      <c r="S264" s="57">
        <v>800.88</v>
      </c>
      <c r="T264" s="57">
        <v>800.88</v>
      </c>
      <c r="U264" s="57">
        <v>800.88</v>
      </c>
      <c r="V264" s="57">
        <v>800.88</v>
      </c>
      <c r="W264" s="57">
        <v>800.88</v>
      </c>
      <c r="X264" s="58" t="s">
        <v>399</v>
      </c>
      <c r="Y264"/>
      <c r="Z264"/>
      <c r="AA264"/>
      <c r="AB264"/>
      <c r="AC264"/>
      <c r="AD264"/>
      <c r="AE264"/>
      <c r="AF264"/>
      <c r="AG264"/>
      <c r="AH264"/>
      <c r="AI264"/>
      <c r="AJ264"/>
      <c r="AK264"/>
      <c r="AL264"/>
      <c r="AM264"/>
      <c r="AN264"/>
      <c r="AO264"/>
      <c r="AP264"/>
      <c r="AQ264"/>
      <c r="AR264"/>
      <c r="AS264"/>
      <c r="AT264"/>
      <c r="AU264"/>
      <c r="AV264"/>
      <c r="AW264"/>
      <c r="AX264"/>
    </row>
    <row r="265" spans="1:50" s="7" customFormat="1" ht="45" x14ac:dyDescent="0.25">
      <c r="A265" s="14" t="s">
        <v>423</v>
      </c>
      <c r="B265" s="15">
        <v>1122010000</v>
      </c>
      <c r="C265" s="16" t="s">
        <v>31</v>
      </c>
      <c r="D265" s="16" t="s">
        <v>32</v>
      </c>
      <c r="E265" s="31" t="s">
        <v>386</v>
      </c>
      <c r="F265" s="79" t="s">
        <v>397</v>
      </c>
      <c r="G265" s="31" t="s">
        <v>504</v>
      </c>
      <c r="H265" s="16" t="str">
        <f>VLOOKUP(D265,'[2]DATOS PRESUP'!$A$15:$C$33,3)</f>
        <v>Administración  e impartición de los servicios educativos existentes de la Universidad Politécnica del Bicentenario</v>
      </c>
      <c r="I265" s="17">
        <v>1510</v>
      </c>
      <c r="J265" s="15" t="str">
        <f>VLOOKUP(I265,[2]partidas!$A$1:$B$274,2)</f>
        <v>Cuotas para el fondo de ahorro y fondo de trabajo</v>
      </c>
      <c r="K265" s="18">
        <f t="shared" si="4"/>
        <v>101754.84000000003</v>
      </c>
      <c r="L265" s="18">
        <v>8479.57</v>
      </c>
      <c r="M265" s="18">
        <v>8479.57</v>
      </c>
      <c r="N265" s="57">
        <v>8479.57</v>
      </c>
      <c r="O265" s="57">
        <v>8479.57</v>
      </c>
      <c r="P265" s="57">
        <v>8479.57</v>
      </c>
      <c r="Q265" s="57">
        <v>8479.57</v>
      </c>
      <c r="R265" s="57">
        <v>8479.57</v>
      </c>
      <c r="S265" s="57">
        <v>8479.57</v>
      </c>
      <c r="T265" s="57">
        <v>8479.57</v>
      </c>
      <c r="U265" s="57">
        <v>8479.57</v>
      </c>
      <c r="V265" s="57">
        <v>8479.57</v>
      </c>
      <c r="W265" s="57">
        <v>8479.57</v>
      </c>
      <c r="X265" s="58" t="s">
        <v>399</v>
      </c>
      <c r="Y265"/>
      <c r="Z265"/>
      <c r="AA265"/>
      <c r="AB265"/>
      <c r="AC265"/>
      <c r="AD265"/>
      <c r="AE265"/>
      <c r="AF265"/>
      <c r="AG265"/>
      <c r="AH265"/>
      <c r="AI265"/>
      <c r="AJ265"/>
      <c r="AK265"/>
      <c r="AL265"/>
      <c r="AM265"/>
      <c r="AN265"/>
      <c r="AO265"/>
      <c r="AP265"/>
      <c r="AQ265"/>
      <c r="AR265"/>
      <c r="AS265"/>
      <c r="AT265"/>
      <c r="AU265"/>
      <c r="AV265"/>
      <c r="AW265"/>
      <c r="AX265"/>
    </row>
    <row r="266" spans="1:50" s="7" customFormat="1" ht="45" x14ac:dyDescent="0.25">
      <c r="A266" s="14" t="s">
        <v>422</v>
      </c>
      <c r="B266" s="15">
        <v>1122010000</v>
      </c>
      <c r="C266" s="16" t="s">
        <v>31</v>
      </c>
      <c r="D266" s="16" t="s">
        <v>32</v>
      </c>
      <c r="E266" s="31" t="s">
        <v>386</v>
      </c>
      <c r="F266" s="79">
        <v>10</v>
      </c>
      <c r="G266" s="31" t="s">
        <v>505</v>
      </c>
      <c r="H266" s="16" t="str">
        <f>VLOOKUP(D266,'[2]DATOS PRESUP'!$A$15:$C$33,3)</f>
        <v>Administración  e impartición de los servicios educativos existentes de la Universidad Politécnica del Bicentenario</v>
      </c>
      <c r="I266" s="17">
        <v>1510</v>
      </c>
      <c r="J266" s="15" t="str">
        <f>VLOOKUP(I266,[2]partidas!$A$1:$B$274,2)</f>
        <v>Cuotas para el fondo de ahorro y fondo de trabajo</v>
      </c>
      <c r="K266" s="18">
        <f t="shared" si="4"/>
        <v>49463.039999999986</v>
      </c>
      <c r="L266" s="18">
        <v>4121.92</v>
      </c>
      <c r="M266" s="18">
        <v>4121.92</v>
      </c>
      <c r="N266" s="57">
        <v>4121.92</v>
      </c>
      <c r="O266" s="57">
        <v>4121.92</v>
      </c>
      <c r="P266" s="57">
        <v>4121.92</v>
      </c>
      <c r="Q266" s="57">
        <v>4121.92</v>
      </c>
      <c r="R266" s="57">
        <v>4121.92</v>
      </c>
      <c r="S266" s="57">
        <v>4121.92</v>
      </c>
      <c r="T266" s="57">
        <v>4121.92</v>
      </c>
      <c r="U266" s="57">
        <v>4121.92</v>
      </c>
      <c r="V266" s="57">
        <v>4121.92</v>
      </c>
      <c r="W266" s="57">
        <v>4121.92</v>
      </c>
      <c r="X266" s="58" t="s">
        <v>399</v>
      </c>
      <c r="Y266"/>
      <c r="Z266"/>
      <c r="AA266"/>
      <c r="AB266"/>
      <c r="AC266"/>
      <c r="AD266"/>
      <c r="AE266"/>
      <c r="AF266"/>
      <c r="AG266"/>
      <c r="AH266"/>
      <c r="AI266"/>
      <c r="AJ266"/>
      <c r="AK266"/>
      <c r="AL266"/>
      <c r="AM266"/>
      <c r="AN266"/>
      <c r="AO266"/>
      <c r="AP266"/>
      <c r="AQ266"/>
      <c r="AR266"/>
      <c r="AS266"/>
      <c r="AT266"/>
      <c r="AU266"/>
      <c r="AV266"/>
      <c r="AW266"/>
      <c r="AX266"/>
    </row>
    <row r="267" spans="1:50" s="7" customFormat="1" ht="45" x14ac:dyDescent="0.25">
      <c r="A267" s="14" t="s">
        <v>110</v>
      </c>
      <c r="B267" s="15">
        <v>1122010000</v>
      </c>
      <c r="C267" s="16" t="s">
        <v>31</v>
      </c>
      <c r="D267" s="16" t="s">
        <v>32</v>
      </c>
      <c r="E267" s="31" t="s">
        <v>386</v>
      </c>
      <c r="F267" s="79">
        <v>11</v>
      </c>
      <c r="G267" s="31" t="s">
        <v>510</v>
      </c>
      <c r="H267" s="16" t="str">
        <f>VLOOKUP(D267,'[2]DATOS PRESUP'!$A$15:$C$33,3)</f>
        <v>Administración  e impartición de los servicios educativos existentes de la Universidad Politécnica del Bicentenario</v>
      </c>
      <c r="I267" s="17">
        <v>1510</v>
      </c>
      <c r="J267" s="15" t="str">
        <f>VLOOKUP(I267,[2]partidas!$A$1:$B$274,2)</f>
        <v>Cuotas para el fondo de ahorro y fondo de trabajo</v>
      </c>
      <c r="K267" s="18">
        <f t="shared" si="4"/>
        <v>23532.84</v>
      </c>
      <c r="L267" s="18">
        <v>1961.07</v>
      </c>
      <c r="M267" s="18">
        <v>1961.07</v>
      </c>
      <c r="N267" s="57">
        <v>1961.07</v>
      </c>
      <c r="O267" s="57">
        <v>1961.07</v>
      </c>
      <c r="P267" s="57">
        <v>1961.07</v>
      </c>
      <c r="Q267" s="57">
        <v>1961.07</v>
      </c>
      <c r="R267" s="57">
        <v>1961.07</v>
      </c>
      <c r="S267" s="57">
        <v>1961.07</v>
      </c>
      <c r="T267" s="57">
        <v>1961.07</v>
      </c>
      <c r="U267" s="57">
        <v>1961.07</v>
      </c>
      <c r="V267" s="57">
        <v>1961.07</v>
      </c>
      <c r="W267" s="57">
        <v>1961.07</v>
      </c>
      <c r="X267" s="58" t="s">
        <v>399</v>
      </c>
      <c r="Y267"/>
      <c r="Z267"/>
      <c r="AA267"/>
      <c r="AB267"/>
      <c r="AC267"/>
      <c r="AD267"/>
      <c r="AE267"/>
      <c r="AF267"/>
      <c r="AG267"/>
      <c r="AH267"/>
      <c r="AI267"/>
      <c r="AJ267"/>
      <c r="AK267"/>
      <c r="AL267"/>
      <c r="AM267"/>
      <c r="AN267"/>
      <c r="AO267"/>
      <c r="AP267"/>
      <c r="AQ267"/>
      <c r="AR267"/>
      <c r="AS267"/>
      <c r="AT267"/>
      <c r="AU267"/>
      <c r="AV267"/>
      <c r="AW267"/>
      <c r="AX267"/>
    </row>
    <row r="268" spans="1:50" s="7" customFormat="1" ht="45" x14ac:dyDescent="0.25">
      <c r="A268" s="14" t="s">
        <v>424</v>
      </c>
      <c r="B268" s="15">
        <v>1122010000</v>
      </c>
      <c r="C268" s="16" t="s">
        <v>31</v>
      </c>
      <c r="D268" s="16" t="s">
        <v>32</v>
      </c>
      <c r="E268" s="31" t="s">
        <v>386</v>
      </c>
      <c r="F268" s="79">
        <v>12</v>
      </c>
      <c r="G268" s="31" t="s">
        <v>511</v>
      </c>
      <c r="H268" s="16" t="str">
        <f>VLOOKUP(D268,'[2]DATOS PRESUP'!$A$15:$C$33,3)</f>
        <v>Administración  e impartición de los servicios educativos existentes de la Universidad Politécnica del Bicentenario</v>
      </c>
      <c r="I268" s="17">
        <v>1510</v>
      </c>
      <c r="J268" s="15" t="str">
        <f>VLOOKUP(I268,[2]partidas!$A$1:$B$274,2)</f>
        <v>Cuotas para el fondo de ahorro y fondo de trabajo</v>
      </c>
      <c r="K268" s="18">
        <f t="shared" si="4"/>
        <v>67229.39999999998</v>
      </c>
      <c r="L268" s="18">
        <v>5602.45</v>
      </c>
      <c r="M268" s="18">
        <v>5602.45</v>
      </c>
      <c r="N268" s="57">
        <v>5602.45</v>
      </c>
      <c r="O268" s="57">
        <v>5602.45</v>
      </c>
      <c r="P268" s="57">
        <v>5602.45</v>
      </c>
      <c r="Q268" s="57">
        <v>5602.45</v>
      </c>
      <c r="R268" s="57">
        <v>5602.45</v>
      </c>
      <c r="S268" s="57">
        <v>5602.45</v>
      </c>
      <c r="T268" s="57">
        <v>5602.45</v>
      </c>
      <c r="U268" s="57">
        <v>5602.45</v>
      </c>
      <c r="V268" s="57">
        <v>5602.45</v>
      </c>
      <c r="W268" s="57">
        <v>5602.45</v>
      </c>
      <c r="X268" s="58" t="s">
        <v>399</v>
      </c>
      <c r="Y268"/>
      <c r="Z268"/>
      <c r="AA268"/>
      <c r="AB268"/>
      <c r="AC268"/>
      <c r="AD268"/>
      <c r="AE268"/>
      <c r="AF268"/>
      <c r="AG268"/>
      <c r="AH268"/>
      <c r="AI268"/>
      <c r="AJ268"/>
      <c r="AK268"/>
      <c r="AL268"/>
      <c r="AM268"/>
      <c r="AN268"/>
      <c r="AO268"/>
      <c r="AP268"/>
      <c r="AQ268"/>
      <c r="AR268"/>
      <c r="AS268"/>
      <c r="AT268"/>
      <c r="AU268"/>
      <c r="AV268"/>
      <c r="AW268"/>
      <c r="AX268"/>
    </row>
    <row r="269" spans="1:50" s="7" customFormat="1" ht="45" x14ac:dyDescent="0.25">
      <c r="A269" s="14" t="s">
        <v>187</v>
      </c>
      <c r="B269" s="15">
        <v>1122010000</v>
      </c>
      <c r="C269" s="16" t="s">
        <v>31</v>
      </c>
      <c r="D269" s="16" t="s">
        <v>32</v>
      </c>
      <c r="E269" s="31" t="s">
        <v>386</v>
      </c>
      <c r="F269" s="79">
        <v>13</v>
      </c>
      <c r="G269" s="31" t="s">
        <v>512</v>
      </c>
      <c r="H269" s="16" t="str">
        <f>VLOOKUP(D269,'[2]DATOS PRESUP'!$A$15:$C$33,3)</f>
        <v>Administración  e impartición de los servicios educativos existentes de la Universidad Politécnica del Bicentenario</v>
      </c>
      <c r="I269" s="17">
        <v>1510</v>
      </c>
      <c r="J269" s="15" t="str">
        <f>VLOOKUP(I269,[2]partidas!$A$1:$B$274,2)</f>
        <v>Cuotas para el fondo de ahorro y fondo de trabajo</v>
      </c>
      <c r="K269" s="18">
        <f t="shared" si="4"/>
        <v>75105.36</v>
      </c>
      <c r="L269" s="18">
        <v>6258.78</v>
      </c>
      <c r="M269" s="18">
        <v>6258.78</v>
      </c>
      <c r="N269" s="57">
        <v>6258.78</v>
      </c>
      <c r="O269" s="57">
        <v>6258.78</v>
      </c>
      <c r="P269" s="57">
        <v>6258.78</v>
      </c>
      <c r="Q269" s="57">
        <v>6258.78</v>
      </c>
      <c r="R269" s="57">
        <v>6258.78</v>
      </c>
      <c r="S269" s="57">
        <v>6258.78</v>
      </c>
      <c r="T269" s="57">
        <v>6258.78</v>
      </c>
      <c r="U269" s="57">
        <v>6258.78</v>
      </c>
      <c r="V269" s="57">
        <v>6258.78</v>
      </c>
      <c r="W269" s="57">
        <v>6258.78</v>
      </c>
      <c r="X269" s="58" t="s">
        <v>399</v>
      </c>
      <c r="Y269"/>
      <c r="Z269"/>
      <c r="AA269"/>
      <c r="AB269"/>
      <c r="AC269"/>
      <c r="AD269"/>
      <c r="AE269"/>
      <c r="AF269"/>
      <c r="AG269"/>
      <c r="AH269"/>
      <c r="AI269"/>
      <c r="AJ269"/>
      <c r="AK269"/>
      <c r="AL269"/>
      <c r="AM269"/>
      <c r="AN269"/>
      <c r="AO269"/>
      <c r="AP269"/>
      <c r="AQ269"/>
      <c r="AR269"/>
      <c r="AS269"/>
      <c r="AT269"/>
      <c r="AU269"/>
      <c r="AV269"/>
      <c r="AW269"/>
      <c r="AX269"/>
    </row>
    <row r="270" spans="1:50" s="7" customFormat="1" ht="45" x14ac:dyDescent="0.25">
      <c r="A270" s="14" t="s">
        <v>398</v>
      </c>
      <c r="B270" s="15">
        <v>1122010000</v>
      </c>
      <c r="C270" s="16" t="s">
        <v>31</v>
      </c>
      <c r="D270" s="16" t="s">
        <v>34</v>
      </c>
      <c r="E270" s="31" t="s">
        <v>386</v>
      </c>
      <c r="F270" s="79" t="s">
        <v>395</v>
      </c>
      <c r="G270" s="31" t="s">
        <v>517</v>
      </c>
      <c r="H270" s="16" t="str">
        <f>VLOOKUP(D270,'[2]DATOS PRESUP'!$A$15:$C$33,3)</f>
        <v>Aplicación de planes de trabajo de atención a la deserción y reprobación en los alumnos de la Universidad Politécnica del Bicentenario</v>
      </c>
      <c r="I270" s="17">
        <v>1510</v>
      </c>
      <c r="J270" s="15" t="str">
        <f>VLOOKUP(I270,[2]partidas!$A$1:$B$274,2)</f>
        <v>Cuotas para el fondo de ahorro y fondo de trabajo</v>
      </c>
      <c r="K270" s="18">
        <f t="shared" si="4"/>
        <v>12727.320000000002</v>
      </c>
      <c r="L270" s="18">
        <v>1060.6099999999999</v>
      </c>
      <c r="M270" s="18">
        <v>1060.6099999999999</v>
      </c>
      <c r="N270" s="57">
        <v>1060.6099999999999</v>
      </c>
      <c r="O270" s="57">
        <v>1060.6099999999999</v>
      </c>
      <c r="P270" s="57">
        <v>1060.6099999999999</v>
      </c>
      <c r="Q270" s="57">
        <v>1060.6099999999999</v>
      </c>
      <c r="R270" s="57">
        <v>1060.6099999999999</v>
      </c>
      <c r="S270" s="57">
        <v>1060.6099999999999</v>
      </c>
      <c r="T270" s="57">
        <v>1060.6099999999999</v>
      </c>
      <c r="U270" s="57">
        <v>1060.6099999999999</v>
      </c>
      <c r="V270" s="57">
        <v>1060.6099999999999</v>
      </c>
      <c r="W270" s="57">
        <v>1060.6099999999999</v>
      </c>
      <c r="X270" s="58" t="s">
        <v>399</v>
      </c>
      <c r="Y270"/>
      <c r="Z270"/>
      <c r="AA270"/>
      <c r="AB270"/>
      <c r="AC270"/>
      <c r="AD270"/>
      <c r="AE270"/>
      <c r="AF270"/>
      <c r="AG270"/>
      <c r="AH270"/>
      <c r="AI270"/>
      <c r="AJ270"/>
      <c r="AK270"/>
      <c r="AL270"/>
      <c r="AM270"/>
      <c r="AN270"/>
      <c r="AO270"/>
      <c r="AP270"/>
      <c r="AQ270"/>
      <c r="AR270"/>
      <c r="AS270"/>
      <c r="AT270"/>
      <c r="AU270"/>
      <c r="AV270"/>
      <c r="AW270"/>
      <c r="AX270"/>
    </row>
    <row r="271" spans="1:50" s="7" customFormat="1" ht="45" x14ac:dyDescent="0.25">
      <c r="A271" s="14" t="s">
        <v>81</v>
      </c>
      <c r="B271" s="15">
        <v>1122010000</v>
      </c>
      <c r="C271" s="16" t="s">
        <v>31</v>
      </c>
      <c r="D271" s="16" t="s">
        <v>36</v>
      </c>
      <c r="E271" s="31" t="s">
        <v>386</v>
      </c>
      <c r="F271" s="79" t="s">
        <v>394</v>
      </c>
      <c r="G271" s="31" t="s">
        <v>518</v>
      </c>
      <c r="H271" s="16" t="str">
        <f>VLOOKUP(D271,'[2]DATOS PRESUP'!$A$15:$C$33,3)</f>
        <v>Apoyos para la profesionalización del personal de la Universidad Politécnica del Bicentenario</v>
      </c>
      <c r="I271" s="17">
        <v>1510</v>
      </c>
      <c r="J271" s="15" t="str">
        <f>VLOOKUP(I271,[2]partidas!$A$1:$B$274,2)</f>
        <v>Cuotas para el fondo de ahorro y fondo de trabajo</v>
      </c>
      <c r="K271" s="18">
        <f t="shared" si="4"/>
        <v>12727.320000000002</v>
      </c>
      <c r="L271" s="18">
        <v>1060.6099999999999</v>
      </c>
      <c r="M271" s="18">
        <v>1060.6099999999999</v>
      </c>
      <c r="N271" s="57">
        <v>1060.6099999999999</v>
      </c>
      <c r="O271" s="57">
        <v>1060.6099999999999</v>
      </c>
      <c r="P271" s="57">
        <v>1060.6099999999999</v>
      </c>
      <c r="Q271" s="57">
        <v>1060.6099999999999</v>
      </c>
      <c r="R271" s="57">
        <v>1060.6099999999999</v>
      </c>
      <c r="S271" s="57">
        <v>1060.6099999999999</v>
      </c>
      <c r="T271" s="57">
        <v>1060.6099999999999</v>
      </c>
      <c r="U271" s="57">
        <v>1060.6099999999999</v>
      </c>
      <c r="V271" s="57">
        <v>1060.6099999999999</v>
      </c>
      <c r="W271" s="57">
        <v>1060.6099999999999</v>
      </c>
      <c r="X271" s="58" t="s">
        <v>399</v>
      </c>
      <c r="Y271"/>
      <c r="Z271"/>
      <c r="AA271"/>
      <c r="AB271"/>
      <c r="AC271"/>
      <c r="AD271"/>
      <c r="AE271"/>
      <c r="AF271"/>
      <c r="AG271"/>
      <c r="AH271"/>
      <c r="AI271"/>
      <c r="AJ271"/>
      <c r="AK271"/>
      <c r="AL271"/>
      <c r="AM271"/>
      <c r="AN271"/>
      <c r="AO271"/>
      <c r="AP271"/>
      <c r="AQ271"/>
      <c r="AR271"/>
      <c r="AS271"/>
      <c r="AT271"/>
      <c r="AU271"/>
      <c r="AV271"/>
      <c r="AW271"/>
      <c r="AX271"/>
    </row>
    <row r="272" spans="1:50" s="7" customFormat="1" ht="45" x14ac:dyDescent="0.25">
      <c r="A272" s="14" t="s">
        <v>350</v>
      </c>
      <c r="B272" s="15">
        <v>1122010000</v>
      </c>
      <c r="C272" s="16" t="s">
        <v>31</v>
      </c>
      <c r="D272" s="16" t="s">
        <v>38</v>
      </c>
      <c r="E272" s="31" t="s">
        <v>387</v>
      </c>
      <c r="F272" s="79" t="s">
        <v>386</v>
      </c>
      <c r="G272" s="31" t="s">
        <v>515</v>
      </c>
      <c r="H272" s="16" t="str">
        <f>VLOOKUP(D272,'[2]DATOS PRESUP'!$A$15:$C$33,3)</f>
        <v>Capacitación y certificación de competencias profesionales de los alumnos de la Universidad Politécnica del Bicentenario</v>
      </c>
      <c r="I272" s="17">
        <v>1510</v>
      </c>
      <c r="J272" s="15" t="str">
        <f>VLOOKUP(I272,[2]partidas!$A$1:$B$274,2)</f>
        <v>Cuotas para el fondo de ahorro y fondo de trabajo</v>
      </c>
      <c r="K272" s="18">
        <f t="shared" si="4"/>
        <v>8883.2400000000016</v>
      </c>
      <c r="L272" s="18">
        <v>740.27</v>
      </c>
      <c r="M272" s="18">
        <v>740.27</v>
      </c>
      <c r="N272" s="57">
        <v>740.27</v>
      </c>
      <c r="O272" s="57">
        <v>740.27</v>
      </c>
      <c r="P272" s="57">
        <v>740.27</v>
      </c>
      <c r="Q272" s="57">
        <v>740.27</v>
      </c>
      <c r="R272" s="57">
        <v>740.27</v>
      </c>
      <c r="S272" s="57">
        <v>740.27</v>
      </c>
      <c r="T272" s="57">
        <v>740.27</v>
      </c>
      <c r="U272" s="57">
        <v>740.27</v>
      </c>
      <c r="V272" s="57">
        <v>740.27</v>
      </c>
      <c r="W272" s="57">
        <v>740.27</v>
      </c>
      <c r="X272" s="58" t="s">
        <v>399</v>
      </c>
      <c r="Y272"/>
      <c r="Z272"/>
      <c r="AA272"/>
      <c r="AB272"/>
      <c r="AC272"/>
      <c r="AD272"/>
      <c r="AE272"/>
      <c r="AF272"/>
      <c r="AG272"/>
      <c r="AH272"/>
      <c r="AI272"/>
      <c r="AJ272"/>
      <c r="AK272"/>
      <c r="AL272"/>
      <c r="AM272"/>
      <c r="AN272"/>
      <c r="AO272"/>
      <c r="AP272"/>
      <c r="AQ272"/>
      <c r="AR272"/>
      <c r="AS272"/>
      <c r="AT272"/>
      <c r="AU272"/>
      <c r="AV272"/>
      <c r="AW272"/>
      <c r="AX272"/>
    </row>
    <row r="273" spans="1:50" s="7" customFormat="1" ht="45" x14ac:dyDescent="0.25">
      <c r="A273" s="14" t="s">
        <v>425</v>
      </c>
      <c r="B273" s="15">
        <v>1122010000</v>
      </c>
      <c r="C273" s="16" t="s">
        <v>31</v>
      </c>
      <c r="D273" s="16" t="s">
        <v>40</v>
      </c>
      <c r="E273" s="31" t="s">
        <v>386</v>
      </c>
      <c r="F273" s="79" t="s">
        <v>396</v>
      </c>
      <c r="G273" s="31" t="s">
        <v>506</v>
      </c>
      <c r="H273" s="16" t="str">
        <f>VLOOKUP(D273,'[2]DATOS PRESUP'!$A$15:$C$33,3)</f>
        <v>Formación integral de las alumnos de la Universidad Politécnica del  Bicentenario</v>
      </c>
      <c r="I273" s="17">
        <v>1510</v>
      </c>
      <c r="J273" s="15" t="str">
        <f>VLOOKUP(I273,[2]partidas!$A$1:$B$274,2)</f>
        <v>Cuotas para el fondo de ahorro y fondo de trabajo</v>
      </c>
      <c r="K273" s="18">
        <f t="shared" si="4"/>
        <v>14649.719999999996</v>
      </c>
      <c r="L273" s="18">
        <v>1220.81</v>
      </c>
      <c r="M273" s="18">
        <v>1220.81</v>
      </c>
      <c r="N273" s="57">
        <v>1220.81</v>
      </c>
      <c r="O273" s="57">
        <v>1220.81</v>
      </c>
      <c r="P273" s="57">
        <v>1220.81</v>
      </c>
      <c r="Q273" s="57">
        <v>1220.81</v>
      </c>
      <c r="R273" s="57">
        <v>1220.81</v>
      </c>
      <c r="S273" s="57">
        <v>1220.81</v>
      </c>
      <c r="T273" s="57">
        <v>1220.81</v>
      </c>
      <c r="U273" s="57">
        <v>1220.81</v>
      </c>
      <c r="V273" s="57">
        <v>1220.81</v>
      </c>
      <c r="W273" s="57">
        <v>1220.81</v>
      </c>
      <c r="X273" s="58" t="s">
        <v>399</v>
      </c>
      <c r="Y273"/>
      <c r="Z273"/>
      <c r="AA273"/>
      <c r="AB273"/>
      <c r="AC273"/>
      <c r="AD273"/>
      <c r="AE273"/>
      <c r="AF273"/>
      <c r="AG273"/>
      <c r="AH273"/>
      <c r="AI273"/>
      <c r="AJ273"/>
      <c r="AK273"/>
      <c r="AL273"/>
      <c r="AM273"/>
      <c r="AN273"/>
      <c r="AO273"/>
      <c r="AP273"/>
      <c r="AQ273"/>
      <c r="AR273"/>
      <c r="AS273"/>
      <c r="AT273"/>
      <c r="AU273"/>
      <c r="AV273"/>
      <c r="AW273"/>
      <c r="AX273"/>
    </row>
    <row r="274" spans="1:50" s="7" customFormat="1" ht="45" x14ac:dyDescent="0.25">
      <c r="A274" s="14" t="s">
        <v>398</v>
      </c>
      <c r="B274" s="15">
        <v>1122010000</v>
      </c>
      <c r="C274" s="16" t="s">
        <v>31</v>
      </c>
      <c r="D274" s="16" t="s">
        <v>40</v>
      </c>
      <c r="E274" s="31" t="s">
        <v>386</v>
      </c>
      <c r="F274" s="79" t="s">
        <v>395</v>
      </c>
      <c r="G274" s="31" t="s">
        <v>507</v>
      </c>
      <c r="H274" s="16" t="str">
        <f>VLOOKUP(D274,'[2]DATOS PRESUP'!$A$15:$C$33,3)</f>
        <v>Formación integral de las alumnos de la Universidad Politécnica del  Bicentenario</v>
      </c>
      <c r="I274" s="17">
        <v>1510</v>
      </c>
      <c r="J274" s="15" t="str">
        <f>VLOOKUP(I274,[2]partidas!$A$1:$B$274,2)</f>
        <v>Cuotas para el fondo de ahorro y fondo de trabajo</v>
      </c>
      <c r="K274" s="18">
        <f t="shared" si="4"/>
        <v>17765.960000000003</v>
      </c>
      <c r="L274" s="18">
        <v>1480.13</v>
      </c>
      <c r="M274" s="18">
        <v>1480.53</v>
      </c>
      <c r="N274" s="57">
        <v>1480.53</v>
      </c>
      <c r="O274" s="57">
        <v>1480.53</v>
      </c>
      <c r="P274" s="57">
        <v>1480.53</v>
      </c>
      <c r="Q274" s="57">
        <v>1480.53</v>
      </c>
      <c r="R274" s="57">
        <v>1480.53</v>
      </c>
      <c r="S274" s="57">
        <v>1480.53</v>
      </c>
      <c r="T274" s="57">
        <v>1480.53</v>
      </c>
      <c r="U274" s="57">
        <v>1480.53</v>
      </c>
      <c r="V274" s="57">
        <v>1480.53</v>
      </c>
      <c r="W274" s="57">
        <v>1480.53</v>
      </c>
      <c r="X274" s="58" t="s">
        <v>399</v>
      </c>
      <c r="Y274"/>
      <c r="Z274"/>
      <c r="AA274"/>
      <c r="AB274"/>
      <c r="AC274"/>
      <c r="AD274"/>
      <c r="AE274"/>
      <c r="AF274"/>
      <c r="AG274"/>
      <c r="AH274"/>
      <c r="AI274"/>
      <c r="AJ274"/>
      <c r="AK274"/>
      <c r="AL274"/>
      <c r="AM274"/>
      <c r="AN274"/>
      <c r="AO274"/>
      <c r="AP274"/>
      <c r="AQ274"/>
      <c r="AR274"/>
      <c r="AS274"/>
      <c r="AT274"/>
      <c r="AU274"/>
      <c r="AV274"/>
      <c r="AW274"/>
      <c r="AX274"/>
    </row>
    <row r="275" spans="1:50" s="7" customFormat="1" ht="45" x14ac:dyDescent="0.25">
      <c r="A275" s="14" t="s">
        <v>126</v>
      </c>
      <c r="B275" s="15">
        <v>1122010000</v>
      </c>
      <c r="C275" s="16" t="s">
        <v>23</v>
      </c>
      <c r="D275" s="16" t="s">
        <v>43</v>
      </c>
      <c r="E275" s="31" t="s">
        <v>388</v>
      </c>
      <c r="F275" s="79" t="s">
        <v>387</v>
      </c>
      <c r="G275" s="31" t="s">
        <v>508</v>
      </c>
      <c r="H275" s="16" t="str">
        <f>VLOOKUP(D275,'[2]DATOS PRESUP'!$A$15:$C$33,3)</f>
        <v>Mantenimiento de la infraestructura de la Universidad Politécnica del Bicentenario</v>
      </c>
      <c r="I275" s="17">
        <v>1510</v>
      </c>
      <c r="J275" s="15" t="str">
        <f>VLOOKUP(I275,[2]partidas!$A$1:$B$274,2)</f>
        <v>Cuotas para el fondo de ahorro y fondo de trabajo</v>
      </c>
      <c r="K275" s="18">
        <f t="shared" si="4"/>
        <v>17232</v>
      </c>
      <c r="L275" s="18">
        <v>1436</v>
      </c>
      <c r="M275" s="18">
        <v>1436</v>
      </c>
      <c r="N275" s="57">
        <v>1436</v>
      </c>
      <c r="O275" s="57">
        <v>1436</v>
      </c>
      <c r="P275" s="57">
        <v>1436</v>
      </c>
      <c r="Q275" s="57">
        <v>1436</v>
      </c>
      <c r="R275" s="57">
        <v>1436</v>
      </c>
      <c r="S275" s="57">
        <v>1436</v>
      </c>
      <c r="T275" s="57">
        <v>1436</v>
      </c>
      <c r="U275" s="57">
        <v>1436</v>
      </c>
      <c r="V275" s="57">
        <v>1436</v>
      </c>
      <c r="W275" s="57">
        <v>1436</v>
      </c>
      <c r="X275" s="58" t="s">
        <v>399</v>
      </c>
      <c r="Y275"/>
      <c r="Z275"/>
      <c r="AA275"/>
      <c r="AB275"/>
      <c r="AC275"/>
      <c r="AD275"/>
      <c r="AE275"/>
      <c r="AF275"/>
      <c r="AG275"/>
      <c r="AH275"/>
      <c r="AI275"/>
      <c r="AJ275"/>
      <c r="AK275"/>
      <c r="AL275"/>
      <c r="AM275"/>
      <c r="AN275"/>
      <c r="AO275"/>
      <c r="AP275"/>
      <c r="AQ275"/>
      <c r="AR275"/>
      <c r="AS275"/>
      <c r="AT275"/>
      <c r="AU275"/>
      <c r="AV275"/>
      <c r="AW275"/>
      <c r="AX275"/>
    </row>
    <row r="276" spans="1:50" s="7" customFormat="1" ht="45" x14ac:dyDescent="0.25">
      <c r="A276" s="14" t="s">
        <v>350</v>
      </c>
      <c r="B276" s="15">
        <v>1122010000</v>
      </c>
      <c r="C276" s="16" t="s">
        <v>26</v>
      </c>
      <c r="D276" s="16" t="s">
        <v>47</v>
      </c>
      <c r="E276" s="31" t="s">
        <v>387</v>
      </c>
      <c r="F276" s="79" t="s">
        <v>386</v>
      </c>
      <c r="G276" s="31" t="s">
        <v>509</v>
      </c>
      <c r="H276" s="16" t="str">
        <f>VLOOKUP(D276,'[2]DATOS PRESUP'!$A$15:$C$33,3)</f>
        <v>Operación de servicios de vinculación de la Universidad Politécnica del Bicentenario con el entorno</v>
      </c>
      <c r="I276" s="17">
        <v>1510</v>
      </c>
      <c r="J276" s="15" t="str">
        <f>VLOOKUP(I276,[2]partidas!$A$1:$B$274,2)</f>
        <v>Cuotas para el fondo de ahorro y fondo de trabajo</v>
      </c>
      <c r="K276" s="18">
        <f t="shared" si="4"/>
        <v>25463.279999999995</v>
      </c>
      <c r="L276" s="18">
        <v>2121.94</v>
      </c>
      <c r="M276" s="18">
        <v>2121.94</v>
      </c>
      <c r="N276" s="57">
        <v>2121.94</v>
      </c>
      <c r="O276" s="57">
        <v>2121.94</v>
      </c>
      <c r="P276" s="57">
        <v>2121.94</v>
      </c>
      <c r="Q276" s="57">
        <v>2121.94</v>
      </c>
      <c r="R276" s="57">
        <v>2121.94</v>
      </c>
      <c r="S276" s="57">
        <v>2121.94</v>
      </c>
      <c r="T276" s="57">
        <v>2121.94</v>
      </c>
      <c r="U276" s="57">
        <v>2121.94</v>
      </c>
      <c r="V276" s="57">
        <v>2121.94</v>
      </c>
      <c r="W276" s="57">
        <v>2121.94</v>
      </c>
      <c r="X276" s="58" t="s">
        <v>399</v>
      </c>
      <c r="Y276"/>
      <c r="Z276"/>
      <c r="AA276"/>
      <c r="AB276"/>
      <c r="AC276"/>
      <c r="AD276"/>
      <c r="AE276"/>
      <c r="AF276"/>
      <c r="AG276"/>
      <c r="AH276"/>
      <c r="AI276"/>
      <c r="AJ276"/>
      <c r="AK276"/>
      <c r="AL276"/>
      <c r="AM276"/>
      <c r="AN276"/>
      <c r="AO276"/>
      <c r="AP276"/>
      <c r="AQ276"/>
      <c r="AR276"/>
      <c r="AS276"/>
      <c r="AT276"/>
      <c r="AU276"/>
      <c r="AV276"/>
      <c r="AW276"/>
      <c r="AX276"/>
    </row>
    <row r="277" spans="1:50" s="7" customFormat="1" ht="45" x14ac:dyDescent="0.25">
      <c r="A277" s="14" t="s">
        <v>320</v>
      </c>
      <c r="B277" s="15">
        <v>1122010000</v>
      </c>
      <c r="C277" s="16" t="s">
        <v>26</v>
      </c>
      <c r="D277" s="16" t="s">
        <v>51</v>
      </c>
      <c r="E277" s="31" t="s">
        <v>387</v>
      </c>
      <c r="F277" s="79" t="s">
        <v>388</v>
      </c>
      <c r="G277" s="31" t="s">
        <v>521</v>
      </c>
      <c r="H277" s="16" t="str">
        <f>VLOOKUP(D277,'[2]DATOS PRESUP'!$A$15:$C$33,3)</f>
        <v>Administración del mantenimiento y soporte de equipo informático, cómputo y redes de la Universidad Politécnica del Bicentenario</v>
      </c>
      <c r="I277" s="17">
        <v>1510</v>
      </c>
      <c r="J277" s="15" t="str">
        <f>VLOOKUP(I277,[2]partidas!$A$1:$B$274,2)</f>
        <v>Cuotas para el fondo de ahorro y fondo de trabajo</v>
      </c>
      <c r="K277" s="18">
        <f t="shared" si="4"/>
        <v>12727.320000000002</v>
      </c>
      <c r="L277" s="18">
        <v>1060.6099999999999</v>
      </c>
      <c r="M277" s="18">
        <v>1060.6099999999999</v>
      </c>
      <c r="N277" s="57">
        <v>1060.6099999999999</v>
      </c>
      <c r="O277" s="57">
        <v>1060.6099999999999</v>
      </c>
      <c r="P277" s="57">
        <v>1060.6099999999999</v>
      </c>
      <c r="Q277" s="57">
        <v>1060.6099999999999</v>
      </c>
      <c r="R277" s="57">
        <v>1060.6099999999999</v>
      </c>
      <c r="S277" s="57">
        <v>1060.6099999999999</v>
      </c>
      <c r="T277" s="57">
        <v>1060.6099999999999</v>
      </c>
      <c r="U277" s="57">
        <v>1060.6099999999999</v>
      </c>
      <c r="V277" s="57">
        <v>1060.6099999999999</v>
      </c>
      <c r="W277" s="57">
        <v>1060.6099999999999</v>
      </c>
      <c r="X277" s="58" t="s">
        <v>399</v>
      </c>
      <c r="Y277"/>
      <c r="Z277"/>
      <c r="AA277"/>
      <c r="AB277"/>
      <c r="AC277"/>
      <c r="AD277"/>
      <c r="AE277"/>
      <c r="AF277"/>
      <c r="AG277"/>
      <c r="AH277"/>
      <c r="AI277"/>
      <c r="AJ277"/>
      <c r="AK277"/>
      <c r="AL277"/>
      <c r="AM277"/>
      <c r="AN277"/>
      <c r="AO277"/>
      <c r="AP277"/>
      <c r="AQ277"/>
      <c r="AR277"/>
      <c r="AS277"/>
      <c r="AT277"/>
      <c r="AU277"/>
      <c r="AV277"/>
      <c r="AW277"/>
      <c r="AX277"/>
    </row>
    <row r="278" spans="1:50" s="7" customFormat="1" ht="45" x14ac:dyDescent="0.25">
      <c r="A278" s="14" t="s">
        <v>58</v>
      </c>
      <c r="B278" s="15">
        <v>1122010000</v>
      </c>
      <c r="C278" s="16" t="s">
        <v>31</v>
      </c>
      <c r="D278" s="16" t="s">
        <v>53</v>
      </c>
      <c r="E278" s="31" t="s">
        <v>386</v>
      </c>
      <c r="F278" s="79" t="s">
        <v>393</v>
      </c>
      <c r="G278" s="31" t="s">
        <v>522</v>
      </c>
      <c r="H278" s="16" t="str">
        <f>VLOOKUP(D278,'[2]DATOS PRESUP'!$A$15:$C$33,3)</f>
        <v>Administración de los servicios escolares de la Universidad Politécnica del Bicentenario</v>
      </c>
      <c r="I278" s="17">
        <v>1510</v>
      </c>
      <c r="J278" s="15" t="str">
        <f>VLOOKUP(I278,[2]partidas!$A$1:$B$274,2)</f>
        <v>Cuotas para el fondo de ahorro y fondo de trabajo</v>
      </c>
      <c r="K278" s="18">
        <f t="shared" si="4"/>
        <v>22337.880000000005</v>
      </c>
      <c r="L278" s="18">
        <v>1861.49</v>
      </c>
      <c r="M278" s="18">
        <v>1861.49</v>
      </c>
      <c r="N278" s="57">
        <v>1861.49</v>
      </c>
      <c r="O278" s="57">
        <v>1861.49</v>
      </c>
      <c r="P278" s="57">
        <v>1861.49</v>
      </c>
      <c r="Q278" s="57">
        <v>1861.49</v>
      </c>
      <c r="R278" s="57">
        <v>1861.49</v>
      </c>
      <c r="S278" s="57">
        <v>1861.49</v>
      </c>
      <c r="T278" s="57">
        <v>1861.49</v>
      </c>
      <c r="U278" s="57">
        <v>1861.49</v>
      </c>
      <c r="V278" s="57">
        <v>1861.49</v>
      </c>
      <c r="W278" s="57">
        <v>1861.49</v>
      </c>
      <c r="X278" s="58" t="s">
        <v>399</v>
      </c>
      <c r="Y278"/>
      <c r="Z278"/>
      <c r="AA278"/>
      <c r="AB278"/>
      <c r="AC278"/>
      <c r="AD278"/>
      <c r="AE278"/>
      <c r="AF278"/>
      <c r="AG278"/>
      <c r="AH278"/>
      <c r="AI278"/>
      <c r="AJ278"/>
      <c r="AK278"/>
      <c r="AL278"/>
      <c r="AM278"/>
      <c r="AN278"/>
      <c r="AO278"/>
      <c r="AP278"/>
      <c r="AQ278"/>
      <c r="AR278"/>
      <c r="AS278"/>
      <c r="AT278"/>
      <c r="AU278"/>
      <c r="AV278"/>
      <c r="AW278"/>
      <c r="AX278"/>
    </row>
    <row r="279" spans="1:50" s="7" customFormat="1" ht="45" x14ac:dyDescent="0.25">
      <c r="A279" s="14" t="s">
        <v>86</v>
      </c>
      <c r="B279" s="15">
        <v>1122010000</v>
      </c>
      <c r="C279" s="16" t="s">
        <v>26</v>
      </c>
      <c r="D279" s="16" t="s">
        <v>55</v>
      </c>
      <c r="E279" s="31" t="s">
        <v>386</v>
      </c>
      <c r="F279" s="79" t="s">
        <v>387</v>
      </c>
      <c r="G279" s="31" t="s">
        <v>513</v>
      </c>
      <c r="H279" s="16" t="str">
        <f>VLOOKUP(D279,'[2]DATOS PRESUP'!$A$15:$C$33,3)</f>
        <v>Gestión de proyectos de investigación, innovación y desarrollo tecnológico de la UPB</v>
      </c>
      <c r="I279" s="17">
        <v>1510</v>
      </c>
      <c r="J279" s="15" t="str">
        <f>VLOOKUP(I279,[2]partidas!$A$1:$B$274,2)</f>
        <v>Cuotas para el fondo de ahorro y fondo de trabajo</v>
      </c>
      <c r="K279" s="18">
        <f t="shared" si="4"/>
        <v>8883.2400000000016</v>
      </c>
      <c r="L279" s="18">
        <v>740.27</v>
      </c>
      <c r="M279" s="18">
        <v>740.27</v>
      </c>
      <c r="N279" s="57">
        <v>740.27</v>
      </c>
      <c r="O279" s="57">
        <v>740.27</v>
      </c>
      <c r="P279" s="57">
        <v>740.27</v>
      </c>
      <c r="Q279" s="57">
        <v>740.27</v>
      </c>
      <c r="R279" s="57">
        <v>740.27</v>
      </c>
      <c r="S279" s="57">
        <v>740.27</v>
      </c>
      <c r="T279" s="57">
        <v>740.27</v>
      </c>
      <c r="U279" s="57">
        <v>740.27</v>
      </c>
      <c r="V279" s="57">
        <v>740.27</v>
      </c>
      <c r="W279" s="57">
        <v>740.27</v>
      </c>
      <c r="X279" s="58" t="s">
        <v>399</v>
      </c>
      <c r="Y279"/>
      <c r="Z279"/>
      <c r="AA279"/>
      <c r="AB279"/>
      <c r="AC279"/>
      <c r="AD279"/>
      <c r="AE279"/>
      <c r="AF279"/>
      <c r="AG279"/>
      <c r="AH279"/>
      <c r="AI279"/>
      <c r="AJ279"/>
      <c r="AK279"/>
      <c r="AL279"/>
      <c r="AM279"/>
      <c r="AN279"/>
      <c r="AO279"/>
      <c r="AP279"/>
      <c r="AQ279"/>
      <c r="AR279"/>
      <c r="AS279"/>
      <c r="AT279"/>
      <c r="AU279"/>
      <c r="AV279"/>
      <c r="AW279"/>
      <c r="AX279"/>
    </row>
    <row r="280" spans="1:50" s="7" customFormat="1" ht="45" x14ac:dyDescent="0.25">
      <c r="A280" s="14" t="s">
        <v>240</v>
      </c>
      <c r="B280" s="15">
        <v>1122010000</v>
      </c>
      <c r="C280" s="16" t="s">
        <v>23</v>
      </c>
      <c r="D280" s="16" t="s">
        <v>24</v>
      </c>
      <c r="E280" s="31" t="s">
        <v>388</v>
      </c>
      <c r="F280" s="79" t="s">
        <v>388</v>
      </c>
      <c r="G280" s="31" t="s">
        <v>500</v>
      </c>
      <c r="H280" s="16" t="str">
        <f>VLOOKUP(D280,'[2]DATOS PRESUP'!$A$15:$C$33,3)</f>
        <v>Administración de los recursos humanos, materiales, financieros y de servicios de la Universidad Politécnica del Bicentenario</v>
      </c>
      <c r="I280" s="17">
        <v>1540</v>
      </c>
      <c r="J280" s="15" t="str">
        <f>VLOOKUP(I280,[2]partidas!$A$1:$B$274,2)</f>
        <v>Prestaciones contractuales</v>
      </c>
      <c r="K280" s="18">
        <f t="shared" si="4"/>
        <v>94416.36</v>
      </c>
      <c r="L280" s="18">
        <v>7868.03</v>
      </c>
      <c r="M280" s="18">
        <v>7868.03</v>
      </c>
      <c r="N280" s="57">
        <v>7868.03</v>
      </c>
      <c r="O280" s="57">
        <v>7868.03</v>
      </c>
      <c r="P280" s="57">
        <v>7868.03</v>
      </c>
      <c r="Q280" s="57">
        <v>7868.03</v>
      </c>
      <c r="R280" s="57">
        <v>7868.03</v>
      </c>
      <c r="S280" s="57">
        <v>7868.03</v>
      </c>
      <c r="T280" s="57">
        <v>7868.03</v>
      </c>
      <c r="U280" s="57">
        <v>7868.03</v>
      </c>
      <c r="V280" s="57">
        <v>7868.03</v>
      </c>
      <c r="W280" s="57">
        <v>7868.03</v>
      </c>
      <c r="X280" s="58" t="s">
        <v>399</v>
      </c>
      <c r="Y280"/>
      <c r="Z280"/>
      <c r="AA280"/>
      <c r="AB280"/>
      <c r="AC280"/>
      <c r="AD280"/>
      <c r="AE280"/>
      <c r="AF280"/>
      <c r="AG280"/>
      <c r="AH280"/>
      <c r="AI280"/>
      <c r="AJ280"/>
      <c r="AK280"/>
      <c r="AL280"/>
      <c r="AM280"/>
      <c r="AN280"/>
      <c r="AO280"/>
      <c r="AP280"/>
      <c r="AQ280"/>
      <c r="AR280"/>
      <c r="AS280"/>
      <c r="AT280"/>
      <c r="AU280"/>
      <c r="AV280"/>
      <c r="AW280"/>
      <c r="AX280"/>
    </row>
    <row r="281" spans="1:50" s="7" customFormat="1" ht="45" x14ac:dyDescent="0.25">
      <c r="A281" s="14" t="s">
        <v>250</v>
      </c>
      <c r="B281" s="15">
        <v>1122010000</v>
      </c>
      <c r="C281" s="16" t="s">
        <v>23</v>
      </c>
      <c r="D281" s="16" t="s">
        <v>24</v>
      </c>
      <c r="E281" s="31" t="s">
        <v>388</v>
      </c>
      <c r="F281" s="79" t="s">
        <v>392</v>
      </c>
      <c r="G281" s="31" t="s">
        <v>501</v>
      </c>
      <c r="H281" s="16" t="str">
        <f>VLOOKUP(D281,'[2]DATOS PRESUP'!$A$15:$C$33,3)</f>
        <v>Administración de los recursos humanos, materiales, financieros y de servicios de la Universidad Politécnica del Bicentenario</v>
      </c>
      <c r="I281" s="17">
        <v>1540</v>
      </c>
      <c r="J281" s="15" t="str">
        <f>VLOOKUP(I281,[2]partidas!$A$1:$B$274,2)</f>
        <v>Prestaciones contractuales</v>
      </c>
      <c r="K281" s="18">
        <f t="shared" si="4"/>
        <v>179319.07000000004</v>
      </c>
      <c r="L281" s="18">
        <v>16120.16</v>
      </c>
      <c r="M281" s="18">
        <v>1997.31</v>
      </c>
      <c r="N281" s="57">
        <v>16120.16</v>
      </c>
      <c r="O281" s="57">
        <v>16120.16</v>
      </c>
      <c r="P281" s="57">
        <v>16120.16</v>
      </c>
      <c r="Q281" s="57">
        <v>16120.16</v>
      </c>
      <c r="R281" s="57">
        <v>16120.16</v>
      </c>
      <c r="S281" s="57">
        <v>16120.16</v>
      </c>
      <c r="T281" s="57">
        <v>16120.16</v>
      </c>
      <c r="U281" s="57">
        <v>16120.16</v>
      </c>
      <c r="V281" s="57">
        <v>16120.16</v>
      </c>
      <c r="W281" s="57">
        <v>16120.16</v>
      </c>
      <c r="X281" s="58" t="s">
        <v>399</v>
      </c>
      <c r="Y281"/>
      <c r="Z281"/>
      <c r="AA281"/>
      <c r="AB281"/>
      <c r="AC281"/>
      <c r="AD281"/>
      <c r="AE281"/>
      <c r="AF281"/>
      <c r="AG281"/>
      <c r="AH281"/>
      <c r="AI281"/>
      <c r="AJ281"/>
      <c r="AK281"/>
      <c r="AL281"/>
      <c r="AM281"/>
      <c r="AN281"/>
      <c r="AO281"/>
      <c r="AP281"/>
      <c r="AQ281"/>
      <c r="AR281"/>
      <c r="AS281"/>
      <c r="AT281"/>
      <c r="AU281"/>
      <c r="AV281"/>
      <c r="AW281"/>
      <c r="AX281"/>
    </row>
    <row r="282" spans="1:50" s="7" customFormat="1" ht="45" x14ac:dyDescent="0.25">
      <c r="A282" s="14" t="s">
        <v>339</v>
      </c>
      <c r="B282" s="15">
        <v>1122010000</v>
      </c>
      <c r="C282" s="16" t="s">
        <v>23</v>
      </c>
      <c r="D282" s="16" t="s">
        <v>24</v>
      </c>
      <c r="E282" s="31" t="s">
        <v>388</v>
      </c>
      <c r="F282" s="79" t="s">
        <v>393</v>
      </c>
      <c r="G282" s="31" t="s">
        <v>523</v>
      </c>
      <c r="H282" s="16" t="str">
        <f>VLOOKUP(D282,'[2]DATOS PRESUP'!$A$15:$C$33,3)</f>
        <v>Administración de los recursos humanos, materiales, financieros y de servicios de la Universidad Politécnica del Bicentenario</v>
      </c>
      <c r="I282" s="17">
        <v>1540</v>
      </c>
      <c r="J282" s="15" t="str">
        <f>VLOOKUP(I282,[2]partidas!$A$1:$B$274,2)</f>
        <v>Prestaciones contractuales</v>
      </c>
      <c r="K282" s="18">
        <f t="shared" si="4"/>
        <v>289439.69000000006</v>
      </c>
      <c r="L282" s="18">
        <f>3332.72-30.33</f>
        <v>3302.39</v>
      </c>
      <c r="M282" s="18">
        <v>0</v>
      </c>
      <c r="N282" s="57">
        <v>28613.73</v>
      </c>
      <c r="O282" s="57">
        <v>28613.73</v>
      </c>
      <c r="P282" s="57">
        <v>28613.73</v>
      </c>
      <c r="Q282" s="57">
        <v>28613.73</v>
      </c>
      <c r="R282" s="57">
        <v>28613.73</v>
      </c>
      <c r="S282" s="57">
        <v>28613.73</v>
      </c>
      <c r="T282" s="57">
        <v>28613.73</v>
      </c>
      <c r="U282" s="57">
        <v>28613.73</v>
      </c>
      <c r="V282" s="57">
        <v>28613.73</v>
      </c>
      <c r="W282" s="57">
        <v>28613.73</v>
      </c>
      <c r="X282" s="58" t="s">
        <v>399</v>
      </c>
      <c r="Y282"/>
      <c r="Z282"/>
      <c r="AA282"/>
      <c r="AB282"/>
      <c r="AC282"/>
      <c r="AD282"/>
      <c r="AE282"/>
      <c r="AF282"/>
      <c r="AG282"/>
      <c r="AH282"/>
      <c r="AI282"/>
      <c r="AJ282"/>
      <c r="AK282"/>
      <c r="AL282"/>
      <c r="AM282"/>
      <c r="AN282"/>
      <c r="AO282"/>
      <c r="AP282"/>
      <c r="AQ282"/>
      <c r="AR282"/>
      <c r="AS282"/>
      <c r="AT282"/>
      <c r="AU282"/>
      <c r="AV282"/>
      <c r="AW282"/>
      <c r="AX282"/>
    </row>
    <row r="283" spans="1:50" s="7" customFormat="1" ht="45" x14ac:dyDescent="0.25">
      <c r="A283" s="14" t="s">
        <v>339</v>
      </c>
      <c r="B283" s="15">
        <v>1522010000</v>
      </c>
      <c r="C283" s="16" t="s">
        <v>23</v>
      </c>
      <c r="D283" s="16" t="s">
        <v>24</v>
      </c>
      <c r="E283" s="31" t="s">
        <v>388</v>
      </c>
      <c r="F283" s="79" t="s">
        <v>393</v>
      </c>
      <c r="G283" s="31" t="s">
        <v>523</v>
      </c>
      <c r="H283" s="16" t="str">
        <f>VLOOKUP(D283,'[2]DATOS PRESUP'!$A$15:$C$33,3)</f>
        <v>Administración de los recursos humanos, materiales, financieros y de servicios de la Universidad Politécnica del Bicentenario</v>
      </c>
      <c r="I283" s="17">
        <v>1540</v>
      </c>
      <c r="J283" s="15" t="str">
        <f>VLOOKUP(I283,[2]partidas!$A$1:$B$274,2)</f>
        <v>Prestaciones contractuales</v>
      </c>
      <c r="K283" s="18">
        <f t="shared" si="4"/>
        <v>68047.599999999991</v>
      </c>
      <c r="L283" s="18">
        <f>25281.01</f>
        <v>25281.01</v>
      </c>
      <c r="M283" s="18">
        <v>42766.59</v>
      </c>
      <c r="N283" s="57">
        <v>0</v>
      </c>
      <c r="O283" s="57">
        <v>0</v>
      </c>
      <c r="P283" s="57">
        <v>0</v>
      </c>
      <c r="Q283" s="57">
        <v>0</v>
      </c>
      <c r="R283" s="57">
        <v>0</v>
      </c>
      <c r="S283" s="57">
        <v>0</v>
      </c>
      <c r="T283" s="57">
        <v>0</v>
      </c>
      <c r="U283" s="57">
        <v>0</v>
      </c>
      <c r="V283" s="57">
        <v>0</v>
      </c>
      <c r="W283" s="57">
        <v>0</v>
      </c>
      <c r="X283" s="58" t="s">
        <v>399</v>
      </c>
      <c r="Y283"/>
      <c r="Z283"/>
      <c r="AA283"/>
      <c r="AB283"/>
      <c r="AC283"/>
      <c r="AD283"/>
      <c r="AE283"/>
      <c r="AF283"/>
      <c r="AG283"/>
      <c r="AH283"/>
      <c r="AI283"/>
      <c r="AJ283"/>
      <c r="AK283"/>
      <c r="AL283"/>
      <c r="AM283"/>
      <c r="AN283"/>
      <c r="AO283"/>
      <c r="AP283"/>
      <c r="AQ283"/>
      <c r="AR283"/>
      <c r="AS283"/>
      <c r="AT283"/>
      <c r="AU283"/>
      <c r="AV283"/>
      <c r="AW283"/>
      <c r="AX283"/>
    </row>
    <row r="284" spans="1:50" s="7" customFormat="1" ht="30" x14ac:dyDescent="0.25">
      <c r="A284" s="14" t="s">
        <v>232</v>
      </c>
      <c r="B284" s="15">
        <v>1122010000</v>
      </c>
      <c r="C284" s="16" t="s">
        <v>26</v>
      </c>
      <c r="D284" s="16" t="s">
        <v>27</v>
      </c>
      <c r="E284" s="31" t="s">
        <v>387</v>
      </c>
      <c r="F284" s="79" t="s">
        <v>387</v>
      </c>
      <c r="G284" s="31" t="s">
        <v>514</v>
      </c>
      <c r="H284" s="16" t="str">
        <f>VLOOKUP(D284,'[2]DATOS PRESUP'!$A$15:$C$33,3)</f>
        <v>Dirección Estratégica de la Universidad Politécnica del Bicentenario</v>
      </c>
      <c r="I284" s="17">
        <v>1540</v>
      </c>
      <c r="J284" s="15" t="str">
        <f>VLOOKUP(I284,[2]partidas!$A$1:$B$274,2)</f>
        <v>Prestaciones contractuales</v>
      </c>
      <c r="K284" s="18">
        <f t="shared" si="4"/>
        <v>338859.72000000003</v>
      </c>
      <c r="L284" s="18">
        <v>28238.31</v>
      </c>
      <c r="M284" s="18">
        <v>28238.31</v>
      </c>
      <c r="N284" s="57">
        <v>28238.31</v>
      </c>
      <c r="O284" s="57">
        <v>28238.31</v>
      </c>
      <c r="P284" s="57">
        <v>28238.31</v>
      </c>
      <c r="Q284" s="57">
        <v>28238.31</v>
      </c>
      <c r="R284" s="57">
        <v>28238.31</v>
      </c>
      <c r="S284" s="57">
        <v>28238.31</v>
      </c>
      <c r="T284" s="57">
        <v>28238.31</v>
      </c>
      <c r="U284" s="57">
        <v>28238.31</v>
      </c>
      <c r="V284" s="57">
        <v>28238.31</v>
      </c>
      <c r="W284" s="57">
        <v>28238.31</v>
      </c>
      <c r="X284" s="58" t="s">
        <v>399</v>
      </c>
      <c r="Y284"/>
      <c r="Z284"/>
      <c r="AA284"/>
      <c r="AB284"/>
      <c r="AC284"/>
      <c r="AD284"/>
      <c r="AE284"/>
      <c r="AF284"/>
      <c r="AG284"/>
      <c r="AH284"/>
      <c r="AI284"/>
      <c r="AJ284"/>
      <c r="AK284"/>
      <c r="AL284"/>
      <c r="AM284"/>
      <c r="AN284"/>
      <c r="AO284"/>
      <c r="AP284"/>
      <c r="AQ284"/>
      <c r="AR284"/>
      <c r="AS284"/>
      <c r="AT284"/>
      <c r="AU284"/>
      <c r="AV284"/>
      <c r="AW284"/>
      <c r="AX284"/>
    </row>
    <row r="285" spans="1:50" s="7" customFormat="1" ht="45" x14ac:dyDescent="0.25">
      <c r="A285" s="14" t="s">
        <v>202</v>
      </c>
      <c r="B285" s="15">
        <v>1122010000</v>
      </c>
      <c r="C285" s="16" t="s">
        <v>26</v>
      </c>
      <c r="D285" s="16" t="s">
        <v>29</v>
      </c>
      <c r="E285" s="31" t="s">
        <v>388</v>
      </c>
      <c r="F285" s="79" t="s">
        <v>386</v>
      </c>
      <c r="G285" s="31" t="s">
        <v>519</v>
      </c>
      <c r="H285" s="16" t="str">
        <f>VLOOKUP(D285,'[2]DATOS PRESUP'!$A$15:$C$33,3)</f>
        <v>Operación del modelo de planeación y evaluación de la Universidad Politécnica del Bicentenario</v>
      </c>
      <c r="I285" s="17">
        <v>1540</v>
      </c>
      <c r="J285" s="15" t="str">
        <f>VLOOKUP(I285,[2]partidas!$A$1:$B$274,2)</f>
        <v>Prestaciones contractuales</v>
      </c>
      <c r="K285" s="18">
        <f t="shared" si="4"/>
        <v>251616.48000000007</v>
      </c>
      <c r="L285" s="18">
        <v>20968.04</v>
      </c>
      <c r="M285" s="18">
        <v>20968.04</v>
      </c>
      <c r="N285" s="57">
        <v>20968.04</v>
      </c>
      <c r="O285" s="57">
        <v>20968.04</v>
      </c>
      <c r="P285" s="57">
        <v>20968.04</v>
      </c>
      <c r="Q285" s="57">
        <v>20968.04</v>
      </c>
      <c r="R285" s="57">
        <v>20968.04</v>
      </c>
      <c r="S285" s="57">
        <v>20968.04</v>
      </c>
      <c r="T285" s="57">
        <v>20968.04</v>
      </c>
      <c r="U285" s="57">
        <v>20968.04</v>
      </c>
      <c r="V285" s="57">
        <v>20968.04</v>
      </c>
      <c r="W285" s="57">
        <v>20968.04</v>
      </c>
      <c r="X285" s="58" t="s">
        <v>399</v>
      </c>
      <c r="Y285"/>
      <c r="Z285"/>
      <c r="AA285"/>
      <c r="AB285"/>
      <c r="AC285"/>
      <c r="AD285"/>
      <c r="AE285"/>
      <c r="AF285"/>
      <c r="AG285"/>
      <c r="AH285"/>
      <c r="AI285"/>
      <c r="AJ285"/>
      <c r="AK285"/>
      <c r="AL285"/>
      <c r="AM285"/>
      <c r="AN285"/>
      <c r="AO285"/>
      <c r="AP285"/>
      <c r="AQ285"/>
      <c r="AR285"/>
      <c r="AS285"/>
      <c r="AT285"/>
      <c r="AU285"/>
      <c r="AV285"/>
      <c r="AW285"/>
      <c r="AX285"/>
    </row>
    <row r="286" spans="1:50" s="7" customFormat="1" ht="30" x14ac:dyDescent="0.25">
      <c r="A286" s="14" t="s">
        <v>320</v>
      </c>
      <c r="B286" s="15">
        <v>1122010000</v>
      </c>
      <c r="C286" s="16" t="s">
        <v>26</v>
      </c>
      <c r="D286" s="16" t="s">
        <v>27</v>
      </c>
      <c r="E286" s="31" t="s">
        <v>387</v>
      </c>
      <c r="F286" s="79" t="s">
        <v>388</v>
      </c>
      <c r="G286" s="31" t="s">
        <v>520</v>
      </c>
      <c r="H286" s="16" t="str">
        <f>VLOOKUP(D286,'[2]DATOS PRESUP'!$A$15:$C$33,3)</f>
        <v>Dirección Estratégica de la Universidad Politécnica del Bicentenario</v>
      </c>
      <c r="I286" s="17">
        <v>1540</v>
      </c>
      <c r="J286" s="15" t="str">
        <f>VLOOKUP(I286,[2]partidas!$A$1:$B$274,2)</f>
        <v>Prestaciones contractuales</v>
      </c>
      <c r="K286" s="18">
        <f t="shared" si="4"/>
        <v>94416.36</v>
      </c>
      <c r="L286" s="18">
        <v>7868.03</v>
      </c>
      <c r="M286" s="18">
        <v>7868.03</v>
      </c>
      <c r="N286" s="57">
        <v>7868.03</v>
      </c>
      <c r="O286" s="57">
        <v>7868.03</v>
      </c>
      <c r="P286" s="57">
        <v>7868.03</v>
      </c>
      <c r="Q286" s="57">
        <v>7868.03</v>
      </c>
      <c r="R286" s="57">
        <v>7868.03</v>
      </c>
      <c r="S286" s="57">
        <v>7868.03</v>
      </c>
      <c r="T286" s="57">
        <v>7868.03</v>
      </c>
      <c r="U286" s="57">
        <v>7868.03</v>
      </c>
      <c r="V286" s="57">
        <v>7868.03</v>
      </c>
      <c r="W286" s="57">
        <v>7868.03</v>
      </c>
      <c r="X286" s="58" t="s">
        <v>399</v>
      </c>
      <c r="Y286"/>
      <c r="Z286"/>
      <c r="AA286"/>
      <c r="AB286"/>
      <c r="AC286"/>
      <c r="AD286"/>
      <c r="AE286"/>
      <c r="AF286"/>
      <c r="AG286"/>
      <c r="AH286"/>
      <c r="AI286"/>
      <c r="AJ286"/>
      <c r="AK286"/>
      <c r="AL286"/>
      <c r="AM286"/>
      <c r="AN286"/>
      <c r="AO286"/>
      <c r="AP286"/>
      <c r="AQ286"/>
      <c r="AR286"/>
      <c r="AS286"/>
      <c r="AT286"/>
      <c r="AU286"/>
      <c r="AV286"/>
      <c r="AW286"/>
      <c r="AX286"/>
    </row>
    <row r="287" spans="1:50" s="7" customFormat="1" ht="45" x14ac:dyDescent="0.25">
      <c r="A287" s="14" t="s">
        <v>288</v>
      </c>
      <c r="B287" s="15">
        <v>1122010000</v>
      </c>
      <c r="C287" s="16" t="s">
        <v>31</v>
      </c>
      <c r="D287" s="16" t="s">
        <v>32</v>
      </c>
      <c r="E287" s="31" t="s">
        <v>386</v>
      </c>
      <c r="F287" s="79" t="s">
        <v>386</v>
      </c>
      <c r="G287" s="31" t="s">
        <v>524</v>
      </c>
      <c r="H287" s="16" t="str">
        <f>VLOOKUP(D287,'[2]DATOS PRESUP'!$A$15:$C$33,3)</f>
        <v>Administración  e impartición de los servicios educativos existentes de la Universidad Politécnica del Bicentenario</v>
      </c>
      <c r="I287" s="17">
        <v>1540</v>
      </c>
      <c r="J287" s="15" t="str">
        <f>VLOOKUP(I287,[2]partidas!$A$1:$B$274,2)</f>
        <v>Prestaciones contractuales</v>
      </c>
      <c r="K287" s="18">
        <f t="shared" si="4"/>
        <v>159101.28</v>
      </c>
      <c r="L287" s="18">
        <v>13258.44</v>
      </c>
      <c r="M287" s="18">
        <v>13258.44</v>
      </c>
      <c r="N287" s="57">
        <v>13258.44</v>
      </c>
      <c r="O287" s="57">
        <v>13258.44</v>
      </c>
      <c r="P287" s="57">
        <v>13258.44</v>
      </c>
      <c r="Q287" s="57">
        <v>13258.44</v>
      </c>
      <c r="R287" s="57">
        <v>13258.44</v>
      </c>
      <c r="S287" s="57">
        <v>13258.44</v>
      </c>
      <c r="T287" s="57">
        <v>13258.44</v>
      </c>
      <c r="U287" s="57">
        <v>13258.44</v>
      </c>
      <c r="V287" s="57">
        <v>13258.44</v>
      </c>
      <c r="W287" s="57">
        <v>13258.44</v>
      </c>
      <c r="X287" s="58" t="s">
        <v>399</v>
      </c>
      <c r="Y287"/>
      <c r="Z287"/>
      <c r="AA287"/>
      <c r="AB287"/>
      <c r="AC287"/>
      <c r="AD287"/>
      <c r="AE287"/>
      <c r="AF287"/>
      <c r="AG287"/>
      <c r="AH287"/>
      <c r="AI287"/>
      <c r="AJ287"/>
      <c r="AK287"/>
      <c r="AL287"/>
      <c r="AM287"/>
      <c r="AN287"/>
      <c r="AO287"/>
      <c r="AP287"/>
      <c r="AQ287"/>
      <c r="AR287"/>
      <c r="AS287"/>
      <c r="AT287"/>
      <c r="AU287"/>
      <c r="AV287"/>
      <c r="AW287"/>
      <c r="AX287"/>
    </row>
    <row r="288" spans="1:50" s="7" customFormat="1" ht="45" x14ac:dyDescent="0.25">
      <c r="A288" s="14" t="s">
        <v>90</v>
      </c>
      <c r="B288" s="15">
        <v>1122010000</v>
      </c>
      <c r="C288" s="16" t="s">
        <v>31</v>
      </c>
      <c r="D288" s="16" t="s">
        <v>32</v>
      </c>
      <c r="E288" s="31" t="s">
        <v>386</v>
      </c>
      <c r="F288" s="79" t="s">
        <v>388</v>
      </c>
      <c r="G288" s="31" t="s">
        <v>502</v>
      </c>
      <c r="H288" s="16" t="str">
        <f>VLOOKUP(D288,'[2]DATOS PRESUP'!$A$15:$C$33,3)</f>
        <v>Administración  e impartición de los servicios educativos existentes de la Universidad Politécnica del Bicentenario</v>
      </c>
      <c r="I288" s="17">
        <v>1540</v>
      </c>
      <c r="J288" s="15" t="str">
        <f>VLOOKUP(I288,[2]partidas!$A$1:$B$274,2)</f>
        <v>Prestaciones contractuales</v>
      </c>
      <c r="K288" s="18">
        <f t="shared" si="4"/>
        <v>300235.08</v>
      </c>
      <c r="L288" s="18">
        <v>25019.59</v>
      </c>
      <c r="M288" s="18">
        <v>25019.59</v>
      </c>
      <c r="N288" s="57">
        <v>25019.59</v>
      </c>
      <c r="O288" s="57">
        <v>25019.59</v>
      </c>
      <c r="P288" s="57">
        <v>25019.59</v>
      </c>
      <c r="Q288" s="57">
        <v>25019.59</v>
      </c>
      <c r="R288" s="57">
        <v>25019.59</v>
      </c>
      <c r="S288" s="57">
        <v>25019.59</v>
      </c>
      <c r="T288" s="57">
        <v>25019.59</v>
      </c>
      <c r="U288" s="57">
        <v>25019.59</v>
      </c>
      <c r="V288" s="57">
        <v>25019.59</v>
      </c>
      <c r="W288" s="57">
        <v>25019.59</v>
      </c>
      <c r="X288" s="58" t="s">
        <v>399</v>
      </c>
      <c r="Y288"/>
      <c r="Z288"/>
      <c r="AA288"/>
      <c r="AB288"/>
      <c r="AC288"/>
      <c r="AD288"/>
      <c r="AE288"/>
      <c r="AF288"/>
      <c r="AG288"/>
      <c r="AH288"/>
      <c r="AI288"/>
      <c r="AJ288"/>
      <c r="AK288"/>
      <c r="AL288"/>
      <c r="AM288"/>
      <c r="AN288"/>
      <c r="AO288"/>
      <c r="AP288"/>
      <c r="AQ288"/>
      <c r="AR288"/>
      <c r="AS288"/>
      <c r="AT288"/>
      <c r="AU288"/>
      <c r="AV288"/>
      <c r="AW288"/>
      <c r="AX288"/>
    </row>
    <row r="289" spans="1:50" s="7" customFormat="1" ht="45" x14ac:dyDescent="0.25">
      <c r="A289" s="14" t="s">
        <v>99</v>
      </c>
      <c r="B289" s="15">
        <v>1122010000</v>
      </c>
      <c r="C289" s="16" t="s">
        <v>31</v>
      </c>
      <c r="D289" s="16" t="s">
        <v>32</v>
      </c>
      <c r="E289" s="31" t="s">
        <v>386</v>
      </c>
      <c r="F289" s="79" t="s">
        <v>392</v>
      </c>
      <c r="G289" s="31" t="s">
        <v>503</v>
      </c>
      <c r="H289" s="16" t="str">
        <f>VLOOKUP(D289,'[2]DATOS PRESUP'!$A$15:$C$33,3)</f>
        <v>Administración  e impartición de los servicios educativos existentes de la Universidad Politécnica del Bicentenario</v>
      </c>
      <c r="I289" s="17">
        <v>1540</v>
      </c>
      <c r="J289" s="15" t="str">
        <f>VLOOKUP(I289,[2]partidas!$A$1:$B$274,2)</f>
        <v>Prestaciones contractuales</v>
      </c>
      <c r="K289" s="18">
        <f t="shared" si="4"/>
        <v>190235.28</v>
      </c>
      <c r="L289" s="18">
        <v>15852.94</v>
      </c>
      <c r="M289" s="18">
        <v>15852.94</v>
      </c>
      <c r="N289" s="57">
        <v>15852.94</v>
      </c>
      <c r="O289" s="57">
        <v>15852.94</v>
      </c>
      <c r="P289" s="57">
        <v>15852.94</v>
      </c>
      <c r="Q289" s="57">
        <v>15852.94</v>
      </c>
      <c r="R289" s="57">
        <v>15852.94</v>
      </c>
      <c r="S289" s="57">
        <v>15852.94</v>
      </c>
      <c r="T289" s="57">
        <v>15852.94</v>
      </c>
      <c r="U289" s="57">
        <v>15852.94</v>
      </c>
      <c r="V289" s="57">
        <v>15852.94</v>
      </c>
      <c r="W289" s="57">
        <v>15852.94</v>
      </c>
      <c r="X289" s="58" t="s">
        <v>399</v>
      </c>
      <c r="Y289"/>
      <c r="Z289"/>
      <c r="AA289"/>
      <c r="AB289"/>
      <c r="AC289"/>
      <c r="AD289"/>
      <c r="AE289"/>
      <c r="AF289"/>
      <c r="AG289"/>
      <c r="AH289"/>
      <c r="AI289"/>
      <c r="AJ289"/>
      <c r="AK289"/>
      <c r="AL289"/>
      <c r="AM289"/>
      <c r="AN289"/>
      <c r="AO289"/>
      <c r="AP289"/>
      <c r="AQ289"/>
      <c r="AR289"/>
      <c r="AS289"/>
      <c r="AT289"/>
      <c r="AU289"/>
      <c r="AV289"/>
      <c r="AW289"/>
      <c r="AX289"/>
    </row>
    <row r="290" spans="1:50" s="7" customFormat="1" ht="45" x14ac:dyDescent="0.25">
      <c r="A290" s="14" t="s">
        <v>81</v>
      </c>
      <c r="B290" s="15">
        <v>1122010000</v>
      </c>
      <c r="C290" s="16" t="s">
        <v>31</v>
      </c>
      <c r="D290" s="16" t="s">
        <v>32</v>
      </c>
      <c r="E290" s="31" t="s">
        <v>386</v>
      </c>
      <c r="F290" s="79" t="s">
        <v>394</v>
      </c>
      <c r="G290" s="31" t="s">
        <v>516</v>
      </c>
      <c r="H290" s="16" t="str">
        <f>VLOOKUP(D290,'[2]DATOS PRESUP'!$A$15:$C$33,3)</f>
        <v>Administración  e impartición de los servicios educativos existentes de la Universidad Politécnica del Bicentenario</v>
      </c>
      <c r="I290" s="17">
        <v>1540</v>
      </c>
      <c r="J290" s="15" t="str">
        <f>VLOOKUP(I290,[2]partidas!$A$1:$B$274,2)</f>
        <v>Prestaciones contractuales</v>
      </c>
      <c r="K290" s="18">
        <f t="shared" si="4"/>
        <v>69221.039999999994</v>
      </c>
      <c r="L290" s="18">
        <v>5768.42</v>
      </c>
      <c r="M290" s="18">
        <v>5768.42</v>
      </c>
      <c r="N290" s="57">
        <v>5768.42</v>
      </c>
      <c r="O290" s="57">
        <v>5768.42</v>
      </c>
      <c r="P290" s="57">
        <v>5768.42</v>
      </c>
      <c r="Q290" s="57">
        <v>5768.42</v>
      </c>
      <c r="R290" s="57">
        <v>5768.42</v>
      </c>
      <c r="S290" s="57">
        <v>5768.42</v>
      </c>
      <c r="T290" s="57">
        <v>5768.42</v>
      </c>
      <c r="U290" s="57">
        <v>5768.42</v>
      </c>
      <c r="V290" s="57">
        <v>5768.42</v>
      </c>
      <c r="W290" s="57">
        <v>5768.42</v>
      </c>
      <c r="X290" s="58" t="s">
        <v>399</v>
      </c>
      <c r="Y290"/>
      <c r="Z290"/>
      <c r="AA290"/>
      <c r="AB290"/>
      <c r="AC290"/>
      <c r="AD290"/>
      <c r="AE290"/>
      <c r="AF290"/>
      <c r="AG290"/>
      <c r="AH290"/>
      <c r="AI290"/>
      <c r="AJ290"/>
      <c r="AK290"/>
      <c r="AL290"/>
      <c r="AM290"/>
      <c r="AN290"/>
      <c r="AO290"/>
      <c r="AP290"/>
      <c r="AQ290"/>
      <c r="AR290"/>
      <c r="AS290"/>
      <c r="AT290"/>
      <c r="AU290"/>
      <c r="AV290"/>
      <c r="AW290"/>
      <c r="AX290"/>
    </row>
    <row r="291" spans="1:50" s="7" customFormat="1" ht="45" x14ac:dyDescent="0.25">
      <c r="A291" s="14" t="s">
        <v>423</v>
      </c>
      <c r="B291" s="15">
        <v>1122010000</v>
      </c>
      <c r="C291" s="16" t="s">
        <v>31</v>
      </c>
      <c r="D291" s="16" t="s">
        <v>32</v>
      </c>
      <c r="E291" s="31" t="s">
        <v>386</v>
      </c>
      <c r="F291" s="79" t="s">
        <v>397</v>
      </c>
      <c r="G291" s="31" t="s">
        <v>504</v>
      </c>
      <c r="H291" s="16" t="str">
        <f>VLOOKUP(D291,'[2]DATOS PRESUP'!$A$15:$C$33,3)</f>
        <v>Administración  e impartición de los servicios educativos existentes de la Universidad Politécnica del Bicentenario</v>
      </c>
      <c r="I291" s="17">
        <v>1540</v>
      </c>
      <c r="J291" s="15" t="str">
        <f>VLOOKUP(I291,[2]partidas!$A$1:$B$274,2)</f>
        <v>Prestaciones contractuales</v>
      </c>
      <c r="K291" s="18">
        <f t="shared" si="4"/>
        <v>625198.44000000006</v>
      </c>
      <c r="L291" s="18">
        <v>52099.87</v>
      </c>
      <c r="M291" s="18">
        <v>52099.87</v>
      </c>
      <c r="N291" s="57">
        <v>52099.87</v>
      </c>
      <c r="O291" s="57">
        <v>52099.87</v>
      </c>
      <c r="P291" s="57">
        <v>52099.87</v>
      </c>
      <c r="Q291" s="57">
        <v>52099.87</v>
      </c>
      <c r="R291" s="57">
        <v>52099.87</v>
      </c>
      <c r="S291" s="57">
        <v>52099.87</v>
      </c>
      <c r="T291" s="57">
        <v>52099.87</v>
      </c>
      <c r="U291" s="57">
        <v>52099.87</v>
      </c>
      <c r="V291" s="57">
        <v>52099.87</v>
      </c>
      <c r="W291" s="57">
        <v>52099.87</v>
      </c>
      <c r="X291" s="58" t="s">
        <v>399</v>
      </c>
      <c r="Y291"/>
      <c r="Z291"/>
      <c r="AA291"/>
      <c r="AB291"/>
      <c r="AC291"/>
      <c r="AD291"/>
      <c r="AE291"/>
      <c r="AF291"/>
      <c r="AG291"/>
      <c r="AH291"/>
      <c r="AI291"/>
      <c r="AJ291"/>
      <c r="AK291"/>
      <c r="AL291"/>
      <c r="AM291"/>
      <c r="AN291"/>
      <c r="AO291"/>
      <c r="AP291"/>
      <c r="AQ291"/>
      <c r="AR291"/>
      <c r="AS291"/>
      <c r="AT291"/>
      <c r="AU291"/>
      <c r="AV291"/>
      <c r="AW291"/>
      <c r="AX291"/>
    </row>
    <row r="292" spans="1:50" s="7" customFormat="1" ht="45" x14ac:dyDescent="0.25">
      <c r="A292" s="14" t="s">
        <v>422</v>
      </c>
      <c r="B292" s="15">
        <v>1122010000</v>
      </c>
      <c r="C292" s="16" t="s">
        <v>31</v>
      </c>
      <c r="D292" s="16" t="s">
        <v>32</v>
      </c>
      <c r="E292" s="31" t="s">
        <v>386</v>
      </c>
      <c r="F292" s="79">
        <v>10</v>
      </c>
      <c r="G292" s="31" t="s">
        <v>505</v>
      </c>
      <c r="H292" s="16" t="str">
        <f>VLOOKUP(D292,'[2]DATOS PRESUP'!$A$15:$C$33,3)</f>
        <v>Administración  e impartición de los servicios educativos existentes de la Universidad Politécnica del Bicentenario</v>
      </c>
      <c r="I292" s="17">
        <v>1540</v>
      </c>
      <c r="J292" s="15" t="str">
        <f>VLOOKUP(I292,[2]partidas!$A$1:$B$274,2)</f>
        <v>Prestaciones contractuales</v>
      </c>
      <c r="K292" s="18">
        <f t="shared" si="4"/>
        <v>300235.08</v>
      </c>
      <c r="L292" s="18">
        <v>25019.59</v>
      </c>
      <c r="M292" s="18">
        <v>25019.59</v>
      </c>
      <c r="N292" s="57">
        <v>25019.59</v>
      </c>
      <c r="O292" s="57">
        <v>25019.59</v>
      </c>
      <c r="P292" s="57">
        <v>25019.59</v>
      </c>
      <c r="Q292" s="57">
        <v>25019.59</v>
      </c>
      <c r="R292" s="57">
        <v>25019.59</v>
      </c>
      <c r="S292" s="57">
        <v>25019.59</v>
      </c>
      <c r="T292" s="57">
        <v>25019.59</v>
      </c>
      <c r="U292" s="57">
        <v>25019.59</v>
      </c>
      <c r="V292" s="57">
        <v>25019.59</v>
      </c>
      <c r="W292" s="57">
        <v>25019.59</v>
      </c>
      <c r="X292" s="58" t="s">
        <v>399</v>
      </c>
      <c r="Y292"/>
      <c r="Z292"/>
      <c r="AA292"/>
      <c r="AB292"/>
      <c r="AC292"/>
      <c r="AD292"/>
      <c r="AE292"/>
      <c r="AF292"/>
      <c r="AG292"/>
      <c r="AH292"/>
      <c r="AI292"/>
      <c r="AJ292"/>
      <c r="AK292"/>
      <c r="AL292"/>
      <c r="AM292"/>
      <c r="AN292"/>
      <c r="AO292"/>
      <c r="AP292"/>
      <c r="AQ292"/>
      <c r="AR292"/>
      <c r="AS292"/>
      <c r="AT292"/>
      <c r="AU292"/>
      <c r="AV292"/>
      <c r="AW292"/>
      <c r="AX292"/>
    </row>
    <row r="293" spans="1:50" s="7" customFormat="1" ht="45" x14ac:dyDescent="0.25">
      <c r="A293" s="14" t="s">
        <v>110</v>
      </c>
      <c r="B293" s="15">
        <v>1122010000</v>
      </c>
      <c r="C293" s="16" t="s">
        <v>31</v>
      </c>
      <c r="D293" s="16" t="s">
        <v>32</v>
      </c>
      <c r="E293" s="31" t="s">
        <v>386</v>
      </c>
      <c r="F293" s="79">
        <v>11</v>
      </c>
      <c r="G293" s="31" t="s">
        <v>510</v>
      </c>
      <c r="H293" s="16" t="str">
        <f>VLOOKUP(D293,'[2]DATOS PRESUP'!$A$15:$C$33,3)</f>
        <v>Administración  e impartición de los servicios educativos existentes de la Universidad Politécnica del Bicentenario</v>
      </c>
      <c r="I293" s="17">
        <v>1540</v>
      </c>
      <c r="J293" s="15" t="str">
        <f>VLOOKUP(I293,[2]partidas!$A$1:$B$274,2)</f>
        <v>Prestaciones contractuales</v>
      </c>
      <c r="K293" s="18">
        <f t="shared" si="4"/>
        <v>149416.20000000004</v>
      </c>
      <c r="L293" s="18">
        <v>12451.35</v>
      </c>
      <c r="M293" s="18">
        <v>12451.35</v>
      </c>
      <c r="N293" s="57">
        <v>12451.35</v>
      </c>
      <c r="O293" s="57">
        <v>12451.35</v>
      </c>
      <c r="P293" s="57">
        <v>12451.35</v>
      </c>
      <c r="Q293" s="57">
        <v>12451.35</v>
      </c>
      <c r="R293" s="57">
        <v>12451.35</v>
      </c>
      <c r="S293" s="57">
        <v>12451.35</v>
      </c>
      <c r="T293" s="57">
        <v>12451.35</v>
      </c>
      <c r="U293" s="57">
        <v>12451.35</v>
      </c>
      <c r="V293" s="57">
        <v>12451.35</v>
      </c>
      <c r="W293" s="57">
        <v>12451.35</v>
      </c>
      <c r="X293" s="58" t="s">
        <v>399</v>
      </c>
      <c r="Y293"/>
      <c r="Z293"/>
      <c r="AA293"/>
      <c r="AB293"/>
      <c r="AC293"/>
      <c r="AD293"/>
      <c r="AE293"/>
      <c r="AF293"/>
      <c r="AG293"/>
      <c r="AH293"/>
      <c r="AI293"/>
      <c r="AJ293"/>
      <c r="AK293"/>
      <c r="AL293"/>
      <c r="AM293"/>
      <c r="AN293"/>
      <c r="AO293"/>
      <c r="AP293"/>
      <c r="AQ293"/>
      <c r="AR293"/>
      <c r="AS293"/>
      <c r="AT293"/>
      <c r="AU293"/>
      <c r="AV293"/>
      <c r="AW293"/>
      <c r="AX293"/>
    </row>
    <row r="294" spans="1:50" s="7" customFormat="1" ht="45" x14ac:dyDescent="0.25">
      <c r="A294" s="14" t="s">
        <v>424</v>
      </c>
      <c r="B294" s="15">
        <v>1122010000</v>
      </c>
      <c r="C294" s="16" t="s">
        <v>31</v>
      </c>
      <c r="D294" s="16" t="s">
        <v>32</v>
      </c>
      <c r="E294" s="31" t="s">
        <v>386</v>
      </c>
      <c r="F294" s="79">
        <v>12</v>
      </c>
      <c r="G294" s="31" t="s">
        <v>511</v>
      </c>
      <c r="H294" s="16" t="str">
        <f>VLOOKUP(D294,'[2]DATOS PRESUP'!$A$15:$C$33,3)</f>
        <v>Administración  e impartición de los servicios educativos existentes de la Universidad Politécnica del Bicentenario</v>
      </c>
      <c r="I294" s="17">
        <v>1540</v>
      </c>
      <c r="J294" s="15" t="str">
        <f>VLOOKUP(I294,[2]partidas!$A$1:$B$274,2)</f>
        <v>Prestaciones contractuales</v>
      </c>
      <c r="K294" s="18">
        <f t="shared" si="4"/>
        <v>410234.87999999995</v>
      </c>
      <c r="L294" s="18">
        <v>34186.239999999998</v>
      </c>
      <c r="M294" s="18">
        <v>34186.239999999998</v>
      </c>
      <c r="N294" s="57">
        <v>34186.239999999998</v>
      </c>
      <c r="O294" s="57">
        <v>34186.239999999998</v>
      </c>
      <c r="P294" s="57">
        <v>34186.239999999998</v>
      </c>
      <c r="Q294" s="57">
        <v>34186.239999999998</v>
      </c>
      <c r="R294" s="57">
        <v>34186.239999999998</v>
      </c>
      <c r="S294" s="57">
        <v>34186.239999999998</v>
      </c>
      <c r="T294" s="57">
        <v>34186.239999999998</v>
      </c>
      <c r="U294" s="57">
        <v>34186.239999999998</v>
      </c>
      <c r="V294" s="57">
        <v>34186.239999999998</v>
      </c>
      <c r="W294" s="57">
        <v>34186.239999999998</v>
      </c>
      <c r="X294" s="58" t="s">
        <v>399</v>
      </c>
      <c r="Y294"/>
      <c r="Z294"/>
      <c r="AA294"/>
      <c r="AB294"/>
      <c r="AC294"/>
      <c r="AD294"/>
      <c r="AE294"/>
      <c r="AF294"/>
      <c r="AG294"/>
      <c r="AH294"/>
      <c r="AI294"/>
      <c r="AJ294"/>
      <c r="AK294"/>
      <c r="AL294"/>
      <c r="AM294"/>
      <c r="AN294"/>
      <c r="AO294"/>
      <c r="AP294"/>
      <c r="AQ294"/>
      <c r="AR294"/>
      <c r="AS294"/>
      <c r="AT294"/>
      <c r="AU294"/>
      <c r="AV294"/>
      <c r="AW294"/>
      <c r="AX294"/>
    </row>
    <row r="295" spans="1:50" s="7" customFormat="1" ht="45" x14ac:dyDescent="0.25">
      <c r="A295" s="14" t="s">
        <v>187</v>
      </c>
      <c r="B295" s="15">
        <v>1122010000</v>
      </c>
      <c r="C295" s="16" t="s">
        <v>31</v>
      </c>
      <c r="D295" s="16" t="s">
        <v>32</v>
      </c>
      <c r="E295" s="31" t="s">
        <v>386</v>
      </c>
      <c r="F295" s="79">
        <v>13</v>
      </c>
      <c r="G295" s="31" t="s">
        <v>512</v>
      </c>
      <c r="H295" s="16" t="str">
        <f>VLOOKUP(D295,'[2]DATOS PRESUP'!$A$15:$C$33,3)</f>
        <v>Administración  e impartición de los servicios educativos existentes de la Universidad Politécnica del Bicentenario</v>
      </c>
      <c r="I295" s="17">
        <v>1540</v>
      </c>
      <c r="J295" s="15" t="str">
        <f>VLOOKUP(I295,[2]partidas!$A$1:$B$274,2)</f>
        <v>Prestaciones contractuales</v>
      </c>
      <c r="K295" s="18">
        <f t="shared" si="4"/>
        <v>460198.8000000001</v>
      </c>
      <c r="L295" s="18">
        <v>38349.9</v>
      </c>
      <c r="M295" s="18">
        <v>38349.9</v>
      </c>
      <c r="N295" s="57">
        <v>38349.9</v>
      </c>
      <c r="O295" s="57">
        <v>38349.9</v>
      </c>
      <c r="P295" s="57">
        <v>38349.9</v>
      </c>
      <c r="Q295" s="57">
        <v>38349.9</v>
      </c>
      <c r="R295" s="57">
        <v>38349.9</v>
      </c>
      <c r="S295" s="57">
        <v>38349.9</v>
      </c>
      <c r="T295" s="57">
        <v>38349.9</v>
      </c>
      <c r="U295" s="57">
        <v>38349.9</v>
      </c>
      <c r="V295" s="57">
        <v>38349.9</v>
      </c>
      <c r="W295" s="57">
        <v>38349.9</v>
      </c>
      <c r="X295" s="58" t="s">
        <v>399</v>
      </c>
      <c r="Y295"/>
      <c r="Z295"/>
      <c r="AA295"/>
      <c r="AB295"/>
      <c r="AC295"/>
      <c r="AD295"/>
      <c r="AE295"/>
      <c r="AF295"/>
      <c r="AG295"/>
      <c r="AH295"/>
      <c r="AI295"/>
      <c r="AJ295"/>
      <c r="AK295"/>
      <c r="AL295"/>
      <c r="AM295"/>
      <c r="AN295"/>
      <c r="AO295"/>
      <c r="AP295"/>
      <c r="AQ295"/>
      <c r="AR295"/>
      <c r="AS295"/>
      <c r="AT295"/>
      <c r="AU295"/>
      <c r="AV295"/>
      <c r="AW295"/>
      <c r="AX295"/>
    </row>
    <row r="296" spans="1:50" s="7" customFormat="1" ht="45" x14ac:dyDescent="0.25">
      <c r="A296" s="14" t="s">
        <v>398</v>
      </c>
      <c r="B296" s="15">
        <v>1122010000</v>
      </c>
      <c r="C296" s="16" t="s">
        <v>31</v>
      </c>
      <c r="D296" s="16" t="s">
        <v>34</v>
      </c>
      <c r="E296" s="31" t="s">
        <v>386</v>
      </c>
      <c r="F296" s="79" t="s">
        <v>395</v>
      </c>
      <c r="G296" s="31" t="s">
        <v>517</v>
      </c>
      <c r="H296" s="16" t="str">
        <f>VLOOKUP(D296,'[2]DATOS PRESUP'!$A$15:$C$33,3)</f>
        <v>Aplicación de planes de trabajo de atención a la deserción y reprobación en los alumnos de la Universidad Politécnica del Bicentenario</v>
      </c>
      <c r="I296" s="17">
        <v>1540</v>
      </c>
      <c r="J296" s="15" t="str">
        <f>VLOOKUP(I296,[2]partidas!$A$1:$B$274,2)</f>
        <v>Prestaciones contractuales</v>
      </c>
      <c r="K296" s="18">
        <f t="shared" si="4"/>
        <v>84804.479999999981</v>
      </c>
      <c r="L296" s="18">
        <v>7067.04</v>
      </c>
      <c r="M296" s="18">
        <v>7067.04</v>
      </c>
      <c r="N296" s="57">
        <v>7067.04</v>
      </c>
      <c r="O296" s="57">
        <v>7067.04</v>
      </c>
      <c r="P296" s="57">
        <v>7067.04</v>
      </c>
      <c r="Q296" s="57">
        <v>7067.04</v>
      </c>
      <c r="R296" s="57">
        <v>7067.04</v>
      </c>
      <c r="S296" s="57">
        <v>7067.04</v>
      </c>
      <c r="T296" s="57">
        <v>7067.04</v>
      </c>
      <c r="U296" s="57">
        <v>7067.04</v>
      </c>
      <c r="V296" s="57">
        <v>7067.04</v>
      </c>
      <c r="W296" s="57">
        <v>7067.04</v>
      </c>
      <c r="X296" s="58" t="s">
        <v>399</v>
      </c>
      <c r="Y296"/>
      <c r="Z296"/>
      <c r="AA296"/>
      <c r="AB296"/>
      <c r="AC296"/>
      <c r="AD296"/>
      <c r="AE296"/>
      <c r="AF296"/>
      <c r="AG296"/>
      <c r="AH296"/>
      <c r="AI296"/>
      <c r="AJ296"/>
      <c r="AK296"/>
      <c r="AL296"/>
      <c r="AM296"/>
      <c r="AN296"/>
      <c r="AO296"/>
      <c r="AP296"/>
      <c r="AQ296"/>
      <c r="AR296"/>
      <c r="AS296"/>
      <c r="AT296"/>
      <c r="AU296"/>
      <c r="AV296"/>
      <c r="AW296"/>
      <c r="AX296"/>
    </row>
    <row r="297" spans="1:50" s="7" customFormat="1" ht="30" x14ac:dyDescent="0.25">
      <c r="A297" s="14" t="s">
        <v>81</v>
      </c>
      <c r="B297" s="15">
        <v>1122010000</v>
      </c>
      <c r="C297" s="16" t="s">
        <v>31</v>
      </c>
      <c r="D297" s="16" t="s">
        <v>36</v>
      </c>
      <c r="E297" s="31" t="s">
        <v>386</v>
      </c>
      <c r="F297" s="79" t="s">
        <v>394</v>
      </c>
      <c r="G297" s="31" t="s">
        <v>518</v>
      </c>
      <c r="H297" s="16" t="str">
        <f>VLOOKUP(D297,'[2]DATOS PRESUP'!$A$15:$C$33,3)</f>
        <v>Apoyos para la profesionalización del personal de la Universidad Politécnica del Bicentenario</v>
      </c>
      <c r="I297" s="17">
        <v>1540</v>
      </c>
      <c r="J297" s="15" t="str">
        <f>VLOOKUP(I297,[2]partidas!$A$1:$B$274,2)</f>
        <v>Prestaciones contractuales</v>
      </c>
      <c r="K297" s="18">
        <f t="shared" si="4"/>
        <v>84804.479999999981</v>
      </c>
      <c r="L297" s="18">
        <v>7067.04</v>
      </c>
      <c r="M297" s="18">
        <v>7067.04</v>
      </c>
      <c r="N297" s="57">
        <v>7067.04</v>
      </c>
      <c r="O297" s="57">
        <v>7067.04</v>
      </c>
      <c r="P297" s="57">
        <v>7067.04</v>
      </c>
      <c r="Q297" s="57">
        <v>7067.04</v>
      </c>
      <c r="R297" s="57">
        <v>7067.04</v>
      </c>
      <c r="S297" s="57">
        <v>7067.04</v>
      </c>
      <c r="T297" s="57">
        <v>7067.04</v>
      </c>
      <c r="U297" s="57">
        <v>7067.04</v>
      </c>
      <c r="V297" s="57">
        <v>7067.04</v>
      </c>
      <c r="W297" s="57">
        <v>7067.04</v>
      </c>
      <c r="X297" s="58" t="s">
        <v>399</v>
      </c>
      <c r="Y297"/>
      <c r="Z297"/>
      <c r="AA297"/>
      <c r="AB297"/>
      <c r="AC297"/>
      <c r="AD297"/>
      <c r="AE297"/>
      <c r="AF297"/>
      <c r="AG297"/>
      <c r="AH297"/>
      <c r="AI297"/>
      <c r="AJ297"/>
      <c r="AK297"/>
      <c r="AL297"/>
      <c r="AM297"/>
      <c r="AN297"/>
      <c r="AO297"/>
      <c r="AP297"/>
      <c r="AQ297"/>
      <c r="AR297"/>
      <c r="AS297"/>
      <c r="AT297"/>
      <c r="AU297"/>
      <c r="AV297"/>
      <c r="AW297"/>
      <c r="AX297"/>
    </row>
    <row r="298" spans="1:50" s="7" customFormat="1" ht="45" x14ac:dyDescent="0.25">
      <c r="A298" s="14" t="s">
        <v>350</v>
      </c>
      <c r="B298" s="15">
        <v>1122010000</v>
      </c>
      <c r="C298" s="16" t="s">
        <v>31</v>
      </c>
      <c r="D298" s="16" t="s">
        <v>38</v>
      </c>
      <c r="E298" s="31" t="s">
        <v>387</v>
      </c>
      <c r="F298" s="79" t="s">
        <v>386</v>
      </c>
      <c r="G298" s="31" t="s">
        <v>515</v>
      </c>
      <c r="H298" s="16" t="str">
        <f>VLOOKUP(D298,'[2]DATOS PRESUP'!$A$15:$C$33,3)</f>
        <v>Capacitación y certificación de competencias profesionales de los alumnos de la Universidad Politécnica del Bicentenario</v>
      </c>
      <c r="I298" s="17">
        <v>1540</v>
      </c>
      <c r="J298" s="15" t="str">
        <f>VLOOKUP(I298,[2]partidas!$A$1:$B$274,2)</f>
        <v>Prestaciones contractuales</v>
      </c>
      <c r="K298" s="18">
        <f t="shared" si="4"/>
        <v>54999.960000000014</v>
      </c>
      <c r="L298" s="18">
        <v>4583.33</v>
      </c>
      <c r="M298" s="18">
        <v>4583.33</v>
      </c>
      <c r="N298" s="57">
        <v>4583.33</v>
      </c>
      <c r="O298" s="57">
        <v>4583.33</v>
      </c>
      <c r="P298" s="57">
        <v>4583.33</v>
      </c>
      <c r="Q298" s="57">
        <v>4583.33</v>
      </c>
      <c r="R298" s="57">
        <v>4583.33</v>
      </c>
      <c r="S298" s="57">
        <v>4583.33</v>
      </c>
      <c r="T298" s="57">
        <v>4583.33</v>
      </c>
      <c r="U298" s="57">
        <v>4583.33</v>
      </c>
      <c r="V298" s="57">
        <v>4583.33</v>
      </c>
      <c r="W298" s="57">
        <v>4583.33</v>
      </c>
      <c r="X298" s="58" t="s">
        <v>399</v>
      </c>
      <c r="Y298"/>
      <c r="Z298"/>
      <c r="AA298"/>
      <c r="AB298"/>
      <c r="AC298"/>
      <c r="AD298"/>
      <c r="AE298"/>
      <c r="AF298"/>
      <c r="AG298"/>
      <c r="AH298"/>
      <c r="AI298"/>
      <c r="AJ298"/>
      <c r="AK298"/>
      <c r="AL298"/>
      <c r="AM298"/>
      <c r="AN298"/>
      <c r="AO298"/>
      <c r="AP298"/>
      <c r="AQ298"/>
      <c r="AR298"/>
      <c r="AS298"/>
      <c r="AT298"/>
      <c r="AU298"/>
      <c r="AV298"/>
      <c r="AW298"/>
      <c r="AX298"/>
    </row>
    <row r="299" spans="1:50" s="7" customFormat="1" ht="30" x14ac:dyDescent="0.25">
      <c r="A299" s="14" t="s">
        <v>425</v>
      </c>
      <c r="B299" s="15">
        <v>1122010000</v>
      </c>
      <c r="C299" s="16" t="s">
        <v>31</v>
      </c>
      <c r="D299" s="16" t="s">
        <v>40</v>
      </c>
      <c r="E299" s="31" t="s">
        <v>386</v>
      </c>
      <c r="F299" s="79" t="s">
        <v>396</v>
      </c>
      <c r="G299" s="31" t="s">
        <v>506</v>
      </c>
      <c r="H299" s="16" t="str">
        <f>VLOOKUP(D299,'[2]DATOS PRESUP'!$A$15:$C$33,3)</f>
        <v>Formación integral de las alumnos de la Universidad Politécnica del  Bicentenario</v>
      </c>
      <c r="I299" s="17">
        <v>1540</v>
      </c>
      <c r="J299" s="15" t="str">
        <f>VLOOKUP(I299,[2]partidas!$A$1:$B$274,2)</f>
        <v>Prestaciones contractuales</v>
      </c>
      <c r="K299" s="18">
        <f t="shared" si="4"/>
        <v>94416.36</v>
      </c>
      <c r="L299" s="18">
        <v>7868.03</v>
      </c>
      <c r="M299" s="18">
        <v>7868.03</v>
      </c>
      <c r="N299" s="57">
        <v>7868.03</v>
      </c>
      <c r="O299" s="57">
        <v>7868.03</v>
      </c>
      <c r="P299" s="57">
        <v>7868.03</v>
      </c>
      <c r="Q299" s="57">
        <v>7868.03</v>
      </c>
      <c r="R299" s="57">
        <v>7868.03</v>
      </c>
      <c r="S299" s="57">
        <v>7868.03</v>
      </c>
      <c r="T299" s="57">
        <v>7868.03</v>
      </c>
      <c r="U299" s="57">
        <v>7868.03</v>
      </c>
      <c r="V299" s="57">
        <v>7868.03</v>
      </c>
      <c r="W299" s="57">
        <v>7868.03</v>
      </c>
      <c r="X299" s="58" t="s">
        <v>399</v>
      </c>
      <c r="Y299"/>
      <c r="Z299"/>
      <c r="AA299"/>
      <c r="AB299"/>
      <c r="AC299"/>
      <c r="AD299"/>
      <c r="AE299"/>
      <c r="AF299"/>
      <c r="AG299"/>
      <c r="AH299"/>
      <c r="AI299"/>
      <c r="AJ299"/>
      <c r="AK299"/>
      <c r="AL299"/>
      <c r="AM299"/>
      <c r="AN299"/>
      <c r="AO299"/>
      <c r="AP299"/>
      <c r="AQ299"/>
      <c r="AR299"/>
      <c r="AS299"/>
      <c r="AT299"/>
      <c r="AU299"/>
      <c r="AV299"/>
      <c r="AW299"/>
      <c r="AX299"/>
    </row>
    <row r="300" spans="1:50" s="7" customFormat="1" ht="30" x14ac:dyDescent="0.25">
      <c r="A300" s="14" t="s">
        <v>398</v>
      </c>
      <c r="B300" s="15">
        <v>1122010000</v>
      </c>
      <c r="C300" s="16" t="s">
        <v>31</v>
      </c>
      <c r="D300" s="16" t="s">
        <v>40</v>
      </c>
      <c r="E300" s="31" t="s">
        <v>386</v>
      </c>
      <c r="F300" s="79" t="s">
        <v>395</v>
      </c>
      <c r="G300" s="31" t="s">
        <v>507</v>
      </c>
      <c r="H300" s="16" t="str">
        <f>VLOOKUP(D300,'[2]DATOS PRESUP'!$A$15:$C$33,3)</f>
        <v>Formación integral de las alumnos de la Universidad Politécnica del  Bicentenario</v>
      </c>
      <c r="I300" s="17">
        <v>1540</v>
      </c>
      <c r="J300" s="15" t="str">
        <f>VLOOKUP(I300,[2]partidas!$A$1:$B$274,2)</f>
        <v>Prestaciones contractuales</v>
      </c>
      <c r="K300" s="18">
        <f t="shared" si="4"/>
        <v>109999.79999999997</v>
      </c>
      <c r="L300" s="18">
        <v>9166.65</v>
      </c>
      <c r="M300" s="18">
        <v>9166.65</v>
      </c>
      <c r="N300" s="57">
        <v>9166.65</v>
      </c>
      <c r="O300" s="57">
        <v>9166.65</v>
      </c>
      <c r="P300" s="57">
        <v>9166.65</v>
      </c>
      <c r="Q300" s="57">
        <v>9166.65</v>
      </c>
      <c r="R300" s="57">
        <v>9166.65</v>
      </c>
      <c r="S300" s="57">
        <v>9166.65</v>
      </c>
      <c r="T300" s="57">
        <v>9166.65</v>
      </c>
      <c r="U300" s="57">
        <v>9166.65</v>
      </c>
      <c r="V300" s="57">
        <v>9166.65</v>
      </c>
      <c r="W300" s="57">
        <v>9166.65</v>
      </c>
      <c r="X300" s="58" t="s">
        <v>399</v>
      </c>
      <c r="Y300"/>
      <c r="Z300"/>
      <c r="AA300"/>
      <c r="AB300"/>
      <c r="AC300"/>
      <c r="AD300"/>
      <c r="AE300"/>
      <c r="AF300"/>
      <c r="AG300"/>
      <c r="AH300"/>
      <c r="AI300"/>
      <c r="AJ300"/>
      <c r="AK300"/>
      <c r="AL300"/>
      <c r="AM300"/>
      <c r="AN300"/>
      <c r="AO300"/>
      <c r="AP300"/>
      <c r="AQ300"/>
      <c r="AR300"/>
      <c r="AS300"/>
      <c r="AT300"/>
      <c r="AU300"/>
      <c r="AV300"/>
      <c r="AW300"/>
      <c r="AX300"/>
    </row>
    <row r="301" spans="1:50" s="7" customFormat="1" ht="30" x14ac:dyDescent="0.25">
      <c r="A301" s="14" t="s">
        <v>126</v>
      </c>
      <c r="B301" s="15">
        <v>1122010000</v>
      </c>
      <c r="C301" s="16" t="s">
        <v>23</v>
      </c>
      <c r="D301" s="16" t="s">
        <v>43</v>
      </c>
      <c r="E301" s="31" t="s">
        <v>388</v>
      </c>
      <c r="F301" s="79" t="s">
        <v>387</v>
      </c>
      <c r="G301" s="31" t="s">
        <v>508</v>
      </c>
      <c r="H301" s="16" t="str">
        <f>VLOOKUP(D301,'[2]DATOS PRESUP'!$A$15:$C$33,3)</f>
        <v>Mantenimiento de la infraestructura de la Universidad Politécnica del Bicentenario</v>
      </c>
      <c r="I301" s="17">
        <v>1540</v>
      </c>
      <c r="J301" s="15" t="str">
        <f>VLOOKUP(I301,[2]partidas!$A$1:$B$274,2)</f>
        <v>Prestaciones contractuales</v>
      </c>
      <c r="K301" s="18">
        <f t="shared" si="4"/>
        <v>117912.11999999998</v>
      </c>
      <c r="L301" s="18">
        <v>9826.01</v>
      </c>
      <c r="M301" s="18">
        <v>9826.01</v>
      </c>
      <c r="N301" s="57">
        <v>9826.01</v>
      </c>
      <c r="O301" s="57">
        <v>9826.01</v>
      </c>
      <c r="P301" s="57">
        <v>9826.01</v>
      </c>
      <c r="Q301" s="57">
        <v>9826.01</v>
      </c>
      <c r="R301" s="57">
        <v>9826.01</v>
      </c>
      <c r="S301" s="57">
        <v>9826.01</v>
      </c>
      <c r="T301" s="57">
        <v>9826.01</v>
      </c>
      <c r="U301" s="57">
        <v>9826.01</v>
      </c>
      <c r="V301" s="57">
        <v>9826.01</v>
      </c>
      <c r="W301" s="57">
        <v>9826.01</v>
      </c>
      <c r="X301" s="58" t="s">
        <v>399</v>
      </c>
      <c r="Y301"/>
      <c r="Z301"/>
      <c r="AA301"/>
      <c r="AB301"/>
      <c r="AC301"/>
      <c r="AD301"/>
      <c r="AE301"/>
      <c r="AF301"/>
      <c r="AG301"/>
      <c r="AH301"/>
      <c r="AI301"/>
      <c r="AJ301"/>
      <c r="AK301"/>
      <c r="AL301"/>
      <c r="AM301"/>
      <c r="AN301"/>
      <c r="AO301"/>
      <c r="AP301"/>
      <c r="AQ301"/>
      <c r="AR301"/>
      <c r="AS301"/>
      <c r="AT301"/>
      <c r="AU301"/>
      <c r="AV301"/>
      <c r="AW301"/>
      <c r="AX301"/>
    </row>
    <row r="302" spans="1:50" s="7" customFormat="1" ht="45" x14ac:dyDescent="0.25">
      <c r="A302" s="14" t="s">
        <v>350</v>
      </c>
      <c r="B302" s="15">
        <v>1122010000</v>
      </c>
      <c r="C302" s="16" t="s">
        <v>26</v>
      </c>
      <c r="D302" s="16" t="s">
        <v>47</v>
      </c>
      <c r="E302" s="31" t="s">
        <v>387</v>
      </c>
      <c r="F302" s="79" t="s">
        <v>386</v>
      </c>
      <c r="G302" s="31" t="s">
        <v>509</v>
      </c>
      <c r="H302" s="16" t="str">
        <f>VLOOKUP(D302,'[2]DATOS PRESUP'!$A$15:$C$33,3)</f>
        <v>Operación de servicios de vinculación de la Universidad Politécnica del Bicentenario con el entorno</v>
      </c>
      <c r="I302" s="17">
        <v>1540</v>
      </c>
      <c r="J302" s="15" t="str">
        <f>VLOOKUP(I302,[2]partidas!$A$1:$B$274,2)</f>
        <v>Prestaciones contractuales</v>
      </c>
      <c r="K302" s="18">
        <f t="shared" si="4"/>
        <v>159068.28</v>
      </c>
      <c r="L302" s="18">
        <v>13255.69</v>
      </c>
      <c r="M302" s="18">
        <v>13255.69</v>
      </c>
      <c r="N302" s="57">
        <v>13255.69</v>
      </c>
      <c r="O302" s="57">
        <v>13255.69</v>
      </c>
      <c r="P302" s="57">
        <v>13255.69</v>
      </c>
      <c r="Q302" s="57">
        <v>13255.69</v>
      </c>
      <c r="R302" s="57">
        <v>13255.69</v>
      </c>
      <c r="S302" s="57">
        <v>13255.69</v>
      </c>
      <c r="T302" s="57">
        <v>13255.69</v>
      </c>
      <c r="U302" s="57">
        <v>13255.69</v>
      </c>
      <c r="V302" s="57">
        <v>13255.69</v>
      </c>
      <c r="W302" s="57">
        <v>13255.69</v>
      </c>
      <c r="X302" s="58" t="s">
        <v>399</v>
      </c>
      <c r="Y302"/>
      <c r="Z302"/>
      <c r="AA302"/>
      <c r="AB302"/>
      <c r="AC302"/>
      <c r="AD302"/>
      <c r="AE302"/>
      <c r="AF302"/>
      <c r="AG302"/>
      <c r="AH302"/>
      <c r="AI302"/>
      <c r="AJ302"/>
      <c r="AK302"/>
      <c r="AL302"/>
      <c r="AM302"/>
      <c r="AN302"/>
      <c r="AO302"/>
      <c r="AP302"/>
      <c r="AQ302"/>
      <c r="AR302"/>
      <c r="AS302"/>
      <c r="AT302"/>
      <c r="AU302"/>
      <c r="AV302"/>
      <c r="AW302"/>
      <c r="AX302"/>
    </row>
    <row r="303" spans="1:50" s="7" customFormat="1" ht="45" x14ac:dyDescent="0.25">
      <c r="A303" s="14" t="s">
        <v>320</v>
      </c>
      <c r="B303" s="15">
        <v>1122010000</v>
      </c>
      <c r="C303" s="16" t="s">
        <v>26</v>
      </c>
      <c r="D303" s="16" t="s">
        <v>51</v>
      </c>
      <c r="E303" s="31" t="s">
        <v>387</v>
      </c>
      <c r="F303" s="79" t="s">
        <v>388</v>
      </c>
      <c r="G303" s="31" t="s">
        <v>521</v>
      </c>
      <c r="H303" s="16" t="str">
        <f>VLOOKUP(D303,'[2]DATOS PRESUP'!$A$15:$C$33,3)</f>
        <v>Administración del mantenimiento y soporte de equipo informático, cómputo y redes de la Universidad Politécnica del Bicentenario</v>
      </c>
      <c r="I303" s="17">
        <v>1540</v>
      </c>
      <c r="J303" s="15" t="str">
        <f>VLOOKUP(I303,[2]partidas!$A$1:$B$274,2)</f>
        <v>Prestaciones contractuales</v>
      </c>
      <c r="K303" s="18">
        <f t="shared" si="4"/>
        <v>84804.479999999981</v>
      </c>
      <c r="L303" s="18">
        <v>7067.04</v>
      </c>
      <c r="M303" s="18">
        <v>7067.04</v>
      </c>
      <c r="N303" s="57">
        <v>7067.04</v>
      </c>
      <c r="O303" s="57">
        <v>7067.04</v>
      </c>
      <c r="P303" s="57">
        <v>7067.04</v>
      </c>
      <c r="Q303" s="57">
        <v>7067.04</v>
      </c>
      <c r="R303" s="57">
        <v>7067.04</v>
      </c>
      <c r="S303" s="57">
        <v>7067.04</v>
      </c>
      <c r="T303" s="57">
        <v>7067.04</v>
      </c>
      <c r="U303" s="57">
        <v>7067.04</v>
      </c>
      <c r="V303" s="57">
        <v>7067.04</v>
      </c>
      <c r="W303" s="57">
        <v>7067.04</v>
      </c>
      <c r="X303" s="58" t="s">
        <v>399</v>
      </c>
      <c r="Y303"/>
      <c r="Z303"/>
      <c r="AA303"/>
      <c r="AB303"/>
      <c r="AC303"/>
      <c r="AD303"/>
      <c r="AE303"/>
      <c r="AF303"/>
      <c r="AG303"/>
      <c r="AH303"/>
      <c r="AI303"/>
      <c r="AJ303"/>
      <c r="AK303"/>
      <c r="AL303"/>
      <c r="AM303"/>
      <c r="AN303"/>
      <c r="AO303"/>
      <c r="AP303"/>
      <c r="AQ303"/>
      <c r="AR303"/>
      <c r="AS303"/>
      <c r="AT303"/>
      <c r="AU303"/>
      <c r="AV303"/>
      <c r="AW303"/>
      <c r="AX303"/>
    </row>
    <row r="304" spans="1:50" s="7" customFormat="1" ht="30" x14ac:dyDescent="0.25">
      <c r="A304" s="14" t="s">
        <v>58</v>
      </c>
      <c r="B304" s="15">
        <v>1122010000</v>
      </c>
      <c r="C304" s="16" t="s">
        <v>31</v>
      </c>
      <c r="D304" s="16" t="s">
        <v>53</v>
      </c>
      <c r="E304" s="31" t="s">
        <v>386</v>
      </c>
      <c r="F304" s="79" t="s">
        <v>393</v>
      </c>
      <c r="G304" s="31" t="s">
        <v>522</v>
      </c>
      <c r="H304" s="16" t="str">
        <f>VLOOKUP(D304,'[2]DATOS PRESUP'!$A$15:$C$33,3)</f>
        <v>Administración de los servicios escolares de la Universidad Politécnica del Bicentenario</v>
      </c>
      <c r="I304" s="17">
        <v>1540</v>
      </c>
      <c r="J304" s="15" t="str">
        <f>VLOOKUP(I304,[2]partidas!$A$1:$B$274,2)</f>
        <v>Prestaciones contractuales</v>
      </c>
      <c r="K304" s="18">
        <f t="shared" si="4"/>
        <v>154025.51999999996</v>
      </c>
      <c r="L304" s="18">
        <v>12835.46</v>
      </c>
      <c r="M304" s="18">
        <v>12835.46</v>
      </c>
      <c r="N304" s="57">
        <v>12835.46</v>
      </c>
      <c r="O304" s="57">
        <v>12835.46</v>
      </c>
      <c r="P304" s="57">
        <v>12835.46</v>
      </c>
      <c r="Q304" s="57">
        <v>12835.46</v>
      </c>
      <c r="R304" s="57">
        <v>12835.46</v>
      </c>
      <c r="S304" s="57">
        <v>12835.46</v>
      </c>
      <c r="T304" s="57">
        <v>12835.46</v>
      </c>
      <c r="U304" s="57">
        <v>12835.46</v>
      </c>
      <c r="V304" s="57">
        <v>12835.46</v>
      </c>
      <c r="W304" s="57">
        <v>12835.46</v>
      </c>
      <c r="X304" s="58" t="s">
        <v>399</v>
      </c>
      <c r="Y304"/>
      <c r="Z304"/>
      <c r="AA304"/>
      <c r="AB304"/>
      <c r="AC304"/>
      <c r="AD304"/>
      <c r="AE304"/>
      <c r="AF304"/>
      <c r="AG304"/>
      <c r="AH304"/>
      <c r="AI304"/>
      <c r="AJ304"/>
      <c r="AK304"/>
      <c r="AL304"/>
      <c r="AM304"/>
      <c r="AN304"/>
      <c r="AO304"/>
      <c r="AP304"/>
      <c r="AQ304"/>
      <c r="AR304"/>
      <c r="AS304"/>
      <c r="AT304"/>
      <c r="AU304"/>
      <c r="AV304"/>
      <c r="AW304"/>
      <c r="AX304"/>
    </row>
    <row r="305" spans="1:50" s="7" customFormat="1" ht="30" x14ac:dyDescent="0.25">
      <c r="A305" s="14" t="s">
        <v>86</v>
      </c>
      <c r="B305" s="15">
        <v>1122010000</v>
      </c>
      <c r="C305" s="16" t="s">
        <v>26</v>
      </c>
      <c r="D305" s="16" t="s">
        <v>55</v>
      </c>
      <c r="E305" s="31" t="s">
        <v>386</v>
      </c>
      <c r="F305" s="79" t="s">
        <v>387</v>
      </c>
      <c r="G305" s="31" t="s">
        <v>513</v>
      </c>
      <c r="H305" s="16" t="str">
        <f>VLOOKUP(D305,'[2]DATOS PRESUP'!$A$15:$C$33,3)</f>
        <v>Gestión de proyectos de investigación, innovación y desarrollo tecnológico de la UPB</v>
      </c>
      <c r="I305" s="17">
        <v>1540</v>
      </c>
      <c r="J305" s="15" t="str">
        <f>VLOOKUP(I305,[2]partidas!$A$1:$B$274,2)</f>
        <v>Prestaciones contractuales</v>
      </c>
      <c r="K305" s="18">
        <f t="shared" si="4"/>
        <v>54999.960000000014</v>
      </c>
      <c r="L305" s="18">
        <v>4583.33</v>
      </c>
      <c r="M305" s="18">
        <v>4583.33</v>
      </c>
      <c r="N305" s="57">
        <v>4583.33</v>
      </c>
      <c r="O305" s="57">
        <v>4583.33</v>
      </c>
      <c r="P305" s="57">
        <v>4583.33</v>
      </c>
      <c r="Q305" s="57">
        <v>4583.33</v>
      </c>
      <c r="R305" s="57">
        <v>4583.33</v>
      </c>
      <c r="S305" s="57">
        <v>4583.33</v>
      </c>
      <c r="T305" s="57">
        <v>4583.33</v>
      </c>
      <c r="U305" s="57">
        <v>4583.33</v>
      </c>
      <c r="V305" s="57">
        <v>4583.33</v>
      </c>
      <c r="W305" s="57">
        <v>4583.33</v>
      </c>
      <c r="X305" s="58" t="s">
        <v>399</v>
      </c>
      <c r="Y305"/>
      <c r="Z305"/>
      <c r="AA305"/>
      <c r="AB305"/>
      <c r="AC305"/>
      <c r="AD305"/>
      <c r="AE305"/>
      <c r="AF305"/>
      <c r="AG305"/>
      <c r="AH305"/>
      <c r="AI305"/>
      <c r="AJ305"/>
      <c r="AK305"/>
      <c r="AL305"/>
      <c r="AM305"/>
      <c r="AN305"/>
      <c r="AO305"/>
      <c r="AP305"/>
      <c r="AQ305"/>
      <c r="AR305"/>
      <c r="AS305"/>
      <c r="AT305"/>
      <c r="AU305"/>
      <c r="AV305"/>
      <c r="AW305"/>
      <c r="AX305"/>
    </row>
    <row r="306" spans="1:50" s="7" customFormat="1" ht="75" x14ac:dyDescent="0.25">
      <c r="A306" s="14" t="s">
        <v>240</v>
      </c>
      <c r="B306" s="15">
        <v>1522010000</v>
      </c>
      <c r="C306" s="16" t="s">
        <v>23</v>
      </c>
      <c r="D306" s="16" t="s">
        <v>24</v>
      </c>
      <c r="E306" s="31" t="s">
        <v>388</v>
      </c>
      <c r="F306" s="79" t="s">
        <v>388</v>
      </c>
      <c r="G306" s="31" t="s">
        <v>500</v>
      </c>
      <c r="H306" s="16" t="str">
        <f>VLOOKUP(D306,'[2]DATOS PRESUP'!$A$15:$C$33,3)</f>
        <v>Administración de los recursos humanos, materiales, financieros y de servicios de la Universidad Politécnica del Bicentenario</v>
      </c>
      <c r="I306" s="17">
        <v>3980</v>
      </c>
      <c r="J306" s="15" t="str">
        <f>VLOOKUP(I306,[2]partidas!$A$1:$B$274,2)</f>
        <v>Impuesto sobre nóminas y otros que se deriven de una relación laboral</v>
      </c>
      <c r="K306" s="18">
        <f t="shared" si="4"/>
        <v>15015.96</v>
      </c>
      <c r="L306" s="18">
        <v>1251.33</v>
      </c>
      <c r="M306" s="18">
        <v>1251.33</v>
      </c>
      <c r="N306" s="57">
        <v>1251.33</v>
      </c>
      <c r="O306" s="57">
        <v>1251.33</v>
      </c>
      <c r="P306" s="57">
        <v>1251.33</v>
      </c>
      <c r="Q306" s="57">
        <v>1251.33</v>
      </c>
      <c r="R306" s="57">
        <v>1251.33</v>
      </c>
      <c r="S306" s="57">
        <v>1251.33</v>
      </c>
      <c r="T306" s="57">
        <v>1251.33</v>
      </c>
      <c r="U306" s="57">
        <v>1251.33</v>
      </c>
      <c r="V306" s="57">
        <v>1251.33</v>
      </c>
      <c r="W306" s="57">
        <v>1251.33</v>
      </c>
      <c r="X306" s="58" t="s">
        <v>399</v>
      </c>
      <c r="Y306"/>
      <c r="Z306"/>
      <c r="AA306"/>
      <c r="AB306"/>
      <c r="AC306"/>
      <c r="AD306"/>
      <c r="AE306"/>
      <c r="AF306"/>
      <c r="AG306"/>
      <c r="AH306"/>
      <c r="AI306"/>
      <c r="AJ306"/>
      <c r="AK306"/>
      <c r="AL306"/>
      <c r="AM306"/>
      <c r="AN306"/>
      <c r="AO306"/>
      <c r="AP306"/>
      <c r="AQ306"/>
      <c r="AR306"/>
      <c r="AS306"/>
      <c r="AT306"/>
      <c r="AU306"/>
      <c r="AV306"/>
      <c r="AW306"/>
      <c r="AX306"/>
    </row>
    <row r="307" spans="1:50" s="7" customFormat="1" ht="75" x14ac:dyDescent="0.25">
      <c r="A307" s="14" t="s">
        <v>250</v>
      </c>
      <c r="B307" s="15">
        <v>1522010000</v>
      </c>
      <c r="C307" s="16" t="s">
        <v>23</v>
      </c>
      <c r="D307" s="16" t="s">
        <v>24</v>
      </c>
      <c r="E307" s="31" t="s">
        <v>388</v>
      </c>
      <c r="F307" s="79" t="s">
        <v>392</v>
      </c>
      <c r="G307" s="31" t="s">
        <v>501</v>
      </c>
      <c r="H307" s="16" t="str">
        <f>VLOOKUP(D307,'[2]DATOS PRESUP'!$A$15:$C$33,3)</f>
        <v>Administración de los recursos humanos, materiales, financieros y de servicios de la Universidad Politécnica del Bicentenario</v>
      </c>
      <c r="I307" s="17">
        <v>3980</v>
      </c>
      <c r="J307" s="15" t="str">
        <f>VLOOKUP(I307,[2]partidas!$A$1:$B$274,2)</f>
        <v>Impuesto sobre nóminas y otros que se deriven de una relación laboral</v>
      </c>
      <c r="K307" s="18">
        <f t="shared" si="4"/>
        <v>28806.960000000006</v>
      </c>
      <c r="L307" s="18">
        <v>2400.58</v>
      </c>
      <c r="M307" s="18">
        <v>2400.58</v>
      </c>
      <c r="N307" s="57">
        <v>2400.58</v>
      </c>
      <c r="O307" s="57">
        <v>2400.58</v>
      </c>
      <c r="P307" s="57">
        <v>2400.58</v>
      </c>
      <c r="Q307" s="57">
        <v>2400.58</v>
      </c>
      <c r="R307" s="57">
        <v>2400.58</v>
      </c>
      <c r="S307" s="57">
        <v>2400.58</v>
      </c>
      <c r="T307" s="57">
        <v>2400.58</v>
      </c>
      <c r="U307" s="57">
        <v>2400.58</v>
      </c>
      <c r="V307" s="57">
        <v>2400.58</v>
      </c>
      <c r="W307" s="57">
        <v>2400.58</v>
      </c>
      <c r="X307" s="58" t="s">
        <v>399</v>
      </c>
      <c r="Y307"/>
      <c r="Z307"/>
      <c r="AA307"/>
      <c r="AB307"/>
      <c r="AC307"/>
      <c r="AD307"/>
      <c r="AE307"/>
      <c r="AF307"/>
      <c r="AG307"/>
      <c r="AH307"/>
      <c r="AI307"/>
      <c r="AJ307"/>
      <c r="AK307"/>
      <c r="AL307"/>
      <c r="AM307"/>
      <c r="AN307"/>
      <c r="AO307"/>
      <c r="AP307"/>
      <c r="AQ307"/>
      <c r="AR307"/>
      <c r="AS307"/>
      <c r="AT307"/>
      <c r="AU307"/>
      <c r="AV307"/>
      <c r="AW307"/>
      <c r="AX307"/>
    </row>
    <row r="308" spans="1:50" s="7" customFormat="1" ht="75" x14ac:dyDescent="0.25">
      <c r="A308" s="14" t="s">
        <v>339</v>
      </c>
      <c r="B308" s="15">
        <v>1522010000</v>
      </c>
      <c r="C308" s="16" t="s">
        <v>23</v>
      </c>
      <c r="D308" s="16" t="s">
        <v>24</v>
      </c>
      <c r="E308" s="31" t="s">
        <v>388</v>
      </c>
      <c r="F308" s="79" t="s">
        <v>393</v>
      </c>
      <c r="G308" s="31" t="s">
        <v>523</v>
      </c>
      <c r="H308" s="16" t="str">
        <f>VLOOKUP(D308,'[2]DATOS PRESUP'!$A$15:$C$33,3)</f>
        <v>Administración de los recursos humanos, materiales, financieros y de servicios de la Universidad Politécnica del Bicentenario</v>
      </c>
      <c r="I308" s="17">
        <v>3980</v>
      </c>
      <c r="J308" s="15" t="str">
        <f>VLOOKUP(I308,[2]partidas!$A$1:$B$274,2)</f>
        <v>Impuesto sobre nóminas y otros que se deriven de una relación laboral</v>
      </c>
      <c r="K308" s="18">
        <f t="shared" si="4"/>
        <v>59541.24000000002</v>
      </c>
      <c r="L308" s="18">
        <v>4961.7700000000004</v>
      </c>
      <c r="M308" s="18">
        <v>4961.7700000000004</v>
      </c>
      <c r="N308" s="57">
        <v>4961.7700000000004</v>
      </c>
      <c r="O308" s="57">
        <v>4961.7700000000004</v>
      </c>
      <c r="P308" s="57">
        <v>4961.7700000000004</v>
      </c>
      <c r="Q308" s="57">
        <v>4961.7700000000004</v>
      </c>
      <c r="R308" s="57">
        <v>4961.7700000000004</v>
      </c>
      <c r="S308" s="57">
        <v>4961.7700000000004</v>
      </c>
      <c r="T308" s="57">
        <v>4961.7700000000004</v>
      </c>
      <c r="U308" s="57">
        <v>4961.7700000000004</v>
      </c>
      <c r="V308" s="57">
        <v>4961.7700000000004</v>
      </c>
      <c r="W308" s="57">
        <v>4961.7700000000004</v>
      </c>
      <c r="X308" s="58" t="s">
        <v>399</v>
      </c>
      <c r="Y308"/>
      <c r="Z308"/>
      <c r="AA308"/>
      <c r="AB308"/>
      <c r="AC308"/>
      <c r="AD308"/>
      <c r="AE308"/>
      <c r="AF308"/>
      <c r="AG308"/>
      <c r="AH308"/>
      <c r="AI308"/>
      <c r="AJ308"/>
      <c r="AK308"/>
      <c r="AL308"/>
      <c r="AM308"/>
      <c r="AN308"/>
      <c r="AO308"/>
      <c r="AP308"/>
      <c r="AQ308"/>
      <c r="AR308"/>
      <c r="AS308"/>
      <c r="AT308"/>
      <c r="AU308"/>
      <c r="AV308"/>
      <c r="AW308"/>
      <c r="AX308"/>
    </row>
    <row r="309" spans="1:50" s="7" customFormat="1" ht="75" x14ac:dyDescent="0.25">
      <c r="A309" s="14" t="s">
        <v>232</v>
      </c>
      <c r="B309" s="15">
        <v>1522010000</v>
      </c>
      <c r="C309" s="16" t="s">
        <v>26</v>
      </c>
      <c r="D309" s="16" t="s">
        <v>27</v>
      </c>
      <c r="E309" s="31" t="s">
        <v>387</v>
      </c>
      <c r="F309" s="79" t="s">
        <v>387</v>
      </c>
      <c r="G309" s="31" t="s">
        <v>514</v>
      </c>
      <c r="H309" s="16" t="str">
        <f>VLOOKUP(D309,'[2]DATOS PRESUP'!$A$15:$C$33,3)</f>
        <v>Dirección Estratégica de la Universidad Politécnica del Bicentenario</v>
      </c>
      <c r="I309" s="17">
        <v>3980</v>
      </c>
      <c r="J309" s="15" t="str">
        <f>VLOOKUP(I309,[2]partidas!$A$1:$B$274,2)</f>
        <v>Impuesto sobre nóminas y otros que se deriven de una relación laboral</v>
      </c>
      <c r="K309" s="18">
        <f t="shared" si="4"/>
        <v>60787.32</v>
      </c>
      <c r="L309" s="18">
        <v>5065.6099999999997</v>
      </c>
      <c r="M309" s="18">
        <v>5065.6099999999997</v>
      </c>
      <c r="N309" s="57">
        <v>5065.6099999999997</v>
      </c>
      <c r="O309" s="57">
        <v>5065.6099999999997</v>
      </c>
      <c r="P309" s="57">
        <v>5065.6099999999997</v>
      </c>
      <c r="Q309" s="57">
        <v>5065.6099999999997</v>
      </c>
      <c r="R309" s="57">
        <v>5065.6099999999997</v>
      </c>
      <c r="S309" s="57">
        <v>5065.6099999999997</v>
      </c>
      <c r="T309" s="57">
        <v>5065.6099999999997</v>
      </c>
      <c r="U309" s="57">
        <v>5065.6099999999997</v>
      </c>
      <c r="V309" s="57">
        <v>5065.6099999999997</v>
      </c>
      <c r="W309" s="57">
        <v>5065.6099999999997</v>
      </c>
      <c r="X309" s="58" t="s">
        <v>399</v>
      </c>
      <c r="Y309"/>
      <c r="Z309"/>
      <c r="AA309"/>
      <c r="AB309"/>
      <c r="AC309"/>
      <c r="AD309"/>
      <c r="AE309"/>
      <c r="AF309"/>
      <c r="AG309"/>
      <c r="AH309"/>
      <c r="AI309"/>
      <c r="AJ309"/>
      <c r="AK309"/>
      <c r="AL309"/>
      <c r="AM309"/>
      <c r="AN309"/>
      <c r="AO309"/>
      <c r="AP309"/>
      <c r="AQ309"/>
      <c r="AR309"/>
      <c r="AS309"/>
      <c r="AT309"/>
      <c r="AU309"/>
      <c r="AV309"/>
      <c r="AW309"/>
      <c r="AX309"/>
    </row>
    <row r="310" spans="1:50" s="7" customFormat="1" ht="75" x14ac:dyDescent="0.25">
      <c r="A310" s="14" t="s">
        <v>202</v>
      </c>
      <c r="B310" s="15">
        <v>1522010000</v>
      </c>
      <c r="C310" s="16" t="s">
        <v>26</v>
      </c>
      <c r="D310" s="16" t="s">
        <v>29</v>
      </c>
      <c r="E310" s="31" t="s">
        <v>388</v>
      </c>
      <c r="F310" s="79" t="s">
        <v>386</v>
      </c>
      <c r="G310" s="31" t="s">
        <v>519</v>
      </c>
      <c r="H310" s="16" t="str">
        <f>VLOOKUP(D310,'[2]DATOS PRESUP'!$A$15:$C$33,3)</f>
        <v>Operación del modelo de planeación y evaluación de la Universidad Politécnica del Bicentenario</v>
      </c>
      <c r="I310" s="17">
        <v>3980</v>
      </c>
      <c r="J310" s="15" t="str">
        <f>VLOOKUP(I310,[2]partidas!$A$1:$B$274,2)</f>
        <v>Impuesto sobre nóminas y otros que se deriven de una relación laboral</v>
      </c>
      <c r="K310" s="18">
        <f t="shared" si="4"/>
        <v>33797.240000000005</v>
      </c>
      <c r="L310" s="18">
        <v>2816.84</v>
      </c>
      <c r="M310" s="18">
        <v>2816.4</v>
      </c>
      <c r="N310" s="57">
        <v>2816.4</v>
      </c>
      <c r="O310" s="57">
        <v>2816.4</v>
      </c>
      <c r="P310" s="57">
        <v>2816.4</v>
      </c>
      <c r="Q310" s="57">
        <v>2816.4</v>
      </c>
      <c r="R310" s="57">
        <v>2816.4</v>
      </c>
      <c r="S310" s="57">
        <v>2816.4</v>
      </c>
      <c r="T310" s="57">
        <v>2816.4</v>
      </c>
      <c r="U310" s="57">
        <v>2816.4</v>
      </c>
      <c r="V310" s="57">
        <v>2816.4</v>
      </c>
      <c r="W310" s="57">
        <v>2816.4</v>
      </c>
      <c r="X310" s="58" t="s">
        <v>399</v>
      </c>
      <c r="Y310"/>
      <c r="Z310"/>
      <c r="AA310"/>
      <c r="AB310"/>
      <c r="AC310"/>
      <c r="AD310"/>
      <c r="AE310"/>
      <c r="AF310"/>
      <c r="AG310"/>
      <c r="AH310"/>
      <c r="AI310"/>
      <c r="AJ310"/>
      <c r="AK310"/>
      <c r="AL310"/>
      <c r="AM310"/>
      <c r="AN310"/>
      <c r="AO310"/>
      <c r="AP310"/>
      <c r="AQ310"/>
      <c r="AR310"/>
      <c r="AS310"/>
      <c r="AT310"/>
      <c r="AU310"/>
      <c r="AV310"/>
      <c r="AW310"/>
      <c r="AX310"/>
    </row>
    <row r="311" spans="1:50" s="7" customFormat="1" ht="75" x14ac:dyDescent="0.25">
      <c r="A311" s="14" t="s">
        <v>320</v>
      </c>
      <c r="B311" s="15">
        <v>1522010000</v>
      </c>
      <c r="C311" s="16" t="s">
        <v>26</v>
      </c>
      <c r="D311" s="16" t="s">
        <v>27</v>
      </c>
      <c r="E311" s="31" t="s">
        <v>387</v>
      </c>
      <c r="F311" s="79" t="s">
        <v>388</v>
      </c>
      <c r="G311" s="31" t="s">
        <v>520</v>
      </c>
      <c r="H311" s="16" t="str">
        <f>VLOOKUP(D311,'[2]DATOS PRESUP'!$A$15:$C$33,3)</f>
        <v>Dirección Estratégica de la Universidad Politécnica del Bicentenario</v>
      </c>
      <c r="I311" s="17">
        <v>3980</v>
      </c>
      <c r="J311" s="15" t="str">
        <f>VLOOKUP(I311,[2]partidas!$A$1:$B$274,2)</f>
        <v>Impuesto sobre nóminas y otros que se deriven de una relación laboral</v>
      </c>
      <c r="K311" s="18">
        <f t="shared" si="4"/>
        <v>15015.96</v>
      </c>
      <c r="L311" s="18">
        <v>1251.33</v>
      </c>
      <c r="M311" s="18">
        <v>1251.33</v>
      </c>
      <c r="N311" s="57">
        <v>1251.33</v>
      </c>
      <c r="O311" s="57">
        <v>1251.33</v>
      </c>
      <c r="P311" s="57">
        <v>1251.33</v>
      </c>
      <c r="Q311" s="57">
        <v>1251.33</v>
      </c>
      <c r="R311" s="57">
        <v>1251.33</v>
      </c>
      <c r="S311" s="57">
        <v>1251.33</v>
      </c>
      <c r="T311" s="57">
        <v>1251.33</v>
      </c>
      <c r="U311" s="57">
        <v>1251.33</v>
      </c>
      <c r="V311" s="57">
        <v>1251.33</v>
      </c>
      <c r="W311" s="57">
        <v>1251.33</v>
      </c>
      <c r="X311" s="58" t="s">
        <v>399</v>
      </c>
      <c r="Y311"/>
      <c r="Z311"/>
      <c r="AA311"/>
      <c r="AB311"/>
      <c r="AC311"/>
      <c r="AD311"/>
      <c r="AE311"/>
      <c r="AF311"/>
      <c r="AG311"/>
      <c r="AH311"/>
      <c r="AI311"/>
      <c r="AJ311"/>
      <c r="AK311"/>
      <c r="AL311"/>
      <c r="AM311"/>
      <c r="AN311"/>
      <c r="AO311"/>
      <c r="AP311"/>
      <c r="AQ311"/>
      <c r="AR311"/>
      <c r="AS311"/>
      <c r="AT311"/>
      <c r="AU311"/>
      <c r="AV311"/>
      <c r="AW311"/>
      <c r="AX311"/>
    </row>
    <row r="312" spans="1:50" s="7" customFormat="1" ht="75" x14ac:dyDescent="0.25">
      <c r="A312" s="14" t="s">
        <v>288</v>
      </c>
      <c r="B312" s="15">
        <v>1522010000</v>
      </c>
      <c r="C312" s="16" t="s">
        <v>31</v>
      </c>
      <c r="D312" s="16" t="s">
        <v>32</v>
      </c>
      <c r="E312" s="31" t="s">
        <v>386</v>
      </c>
      <c r="F312" s="79" t="s">
        <v>386</v>
      </c>
      <c r="G312" s="31" t="s">
        <v>524</v>
      </c>
      <c r="H312" s="16" t="str">
        <f>VLOOKUP(D312,'[2]DATOS PRESUP'!$A$15:$C$33,3)</f>
        <v>Administración  e impartición de los servicios educativos existentes de la Universidad Politécnica del Bicentenario</v>
      </c>
      <c r="I312" s="17">
        <v>3980</v>
      </c>
      <c r="J312" s="15" t="str">
        <f>VLOOKUP(I312,[2]partidas!$A$1:$B$274,2)</f>
        <v>Impuesto sobre nóminas y otros que se deriven de una relación laboral</v>
      </c>
      <c r="K312" s="18">
        <f t="shared" si="4"/>
        <v>46450.19999999999</v>
      </c>
      <c r="L312" s="18">
        <v>3870.85</v>
      </c>
      <c r="M312" s="18">
        <v>3870.85</v>
      </c>
      <c r="N312" s="57">
        <v>3870.85</v>
      </c>
      <c r="O312" s="57">
        <v>3870.85</v>
      </c>
      <c r="P312" s="57">
        <v>3870.85</v>
      </c>
      <c r="Q312" s="57">
        <v>3870.85</v>
      </c>
      <c r="R312" s="57">
        <v>3870.85</v>
      </c>
      <c r="S312" s="57">
        <v>3870.85</v>
      </c>
      <c r="T312" s="57">
        <v>3870.85</v>
      </c>
      <c r="U312" s="57">
        <v>3870.85</v>
      </c>
      <c r="V312" s="57">
        <v>3870.85</v>
      </c>
      <c r="W312" s="57">
        <v>3870.85</v>
      </c>
      <c r="X312" s="58" t="s">
        <v>399</v>
      </c>
      <c r="Y312"/>
      <c r="Z312"/>
      <c r="AA312"/>
      <c r="AB312"/>
      <c r="AC312"/>
      <c r="AD312"/>
      <c r="AE312"/>
      <c r="AF312"/>
      <c r="AG312"/>
      <c r="AH312"/>
      <c r="AI312"/>
      <c r="AJ312"/>
      <c r="AK312"/>
      <c r="AL312"/>
      <c r="AM312"/>
      <c r="AN312"/>
      <c r="AO312"/>
      <c r="AP312"/>
      <c r="AQ312"/>
      <c r="AR312"/>
      <c r="AS312"/>
      <c r="AT312"/>
      <c r="AU312"/>
      <c r="AV312"/>
      <c r="AW312"/>
      <c r="AX312"/>
    </row>
    <row r="313" spans="1:50" s="7" customFormat="1" ht="75" x14ac:dyDescent="0.25">
      <c r="A313" s="14" t="s">
        <v>90</v>
      </c>
      <c r="B313" s="15">
        <v>1522010000</v>
      </c>
      <c r="C313" s="16" t="s">
        <v>31</v>
      </c>
      <c r="D313" s="16" t="s">
        <v>32</v>
      </c>
      <c r="E313" s="31" t="s">
        <v>386</v>
      </c>
      <c r="F313" s="79" t="s">
        <v>388</v>
      </c>
      <c r="G313" s="31" t="s">
        <v>502</v>
      </c>
      <c r="H313" s="16" t="str">
        <f>VLOOKUP(D313,'[2]DATOS PRESUP'!$A$15:$C$33,3)</f>
        <v>Administración  e impartición de los servicios educativos existentes de la Universidad Politécnica del Bicentenario</v>
      </c>
      <c r="I313" s="17">
        <v>3980</v>
      </c>
      <c r="J313" s="15" t="str">
        <f>VLOOKUP(I313,[2]partidas!$A$1:$B$274,2)</f>
        <v>Impuesto sobre nóminas y otros que se deriven de una relación laboral</v>
      </c>
      <c r="K313" s="18">
        <f t="shared" si="4"/>
        <v>83285.520000000019</v>
      </c>
      <c r="L313" s="18">
        <v>6940.46</v>
      </c>
      <c r="M313" s="18">
        <v>6940.46</v>
      </c>
      <c r="N313" s="57">
        <v>6940.46</v>
      </c>
      <c r="O313" s="57">
        <v>6940.46</v>
      </c>
      <c r="P313" s="57">
        <v>6940.46</v>
      </c>
      <c r="Q313" s="57">
        <v>6940.46</v>
      </c>
      <c r="R313" s="57">
        <v>6940.46</v>
      </c>
      <c r="S313" s="57">
        <v>6940.46</v>
      </c>
      <c r="T313" s="57">
        <v>6940.46</v>
      </c>
      <c r="U313" s="57">
        <v>6940.46</v>
      </c>
      <c r="V313" s="57">
        <v>6940.46</v>
      </c>
      <c r="W313" s="57">
        <v>6940.46</v>
      </c>
      <c r="X313" s="58" t="s">
        <v>399</v>
      </c>
      <c r="Y313"/>
      <c r="Z313"/>
      <c r="AA313"/>
      <c r="AB313"/>
      <c r="AC313"/>
      <c r="AD313"/>
      <c r="AE313"/>
      <c r="AF313"/>
      <c r="AG313"/>
      <c r="AH313"/>
      <c r="AI313"/>
      <c r="AJ313"/>
      <c r="AK313"/>
      <c r="AL313"/>
      <c r="AM313"/>
      <c r="AN313"/>
      <c r="AO313"/>
      <c r="AP313"/>
      <c r="AQ313"/>
      <c r="AR313"/>
      <c r="AS313"/>
      <c r="AT313"/>
      <c r="AU313"/>
      <c r="AV313"/>
      <c r="AW313"/>
      <c r="AX313"/>
    </row>
    <row r="314" spans="1:50" s="7" customFormat="1" ht="75" x14ac:dyDescent="0.25">
      <c r="A314" s="14" t="s">
        <v>99</v>
      </c>
      <c r="B314" s="15">
        <v>1522010000</v>
      </c>
      <c r="C314" s="16" t="s">
        <v>31</v>
      </c>
      <c r="D314" s="16" t="s">
        <v>32</v>
      </c>
      <c r="E314" s="31" t="s">
        <v>386</v>
      </c>
      <c r="F314" s="79" t="s">
        <v>392</v>
      </c>
      <c r="G314" s="31" t="s">
        <v>503</v>
      </c>
      <c r="H314" s="16" t="str">
        <f>VLOOKUP(D314,'[2]DATOS PRESUP'!$A$15:$C$33,3)</f>
        <v>Administración  e impartición de los servicios educativos existentes de la Universidad Politécnica del Bicentenario</v>
      </c>
      <c r="I314" s="17">
        <v>3980</v>
      </c>
      <c r="J314" s="15" t="str">
        <f>VLOOKUP(I314,[2]partidas!$A$1:$B$274,2)</f>
        <v>Impuesto sobre nóminas y otros que se deriven de una relación laboral</v>
      </c>
      <c r="K314" s="18">
        <f t="shared" si="4"/>
        <v>53370.600000000013</v>
      </c>
      <c r="L314" s="18">
        <v>4447.55</v>
      </c>
      <c r="M314" s="18">
        <v>4447.55</v>
      </c>
      <c r="N314" s="57">
        <v>4447.55</v>
      </c>
      <c r="O314" s="57">
        <v>4447.55</v>
      </c>
      <c r="P314" s="57">
        <v>4447.55</v>
      </c>
      <c r="Q314" s="57">
        <v>4447.55</v>
      </c>
      <c r="R314" s="57">
        <v>4447.55</v>
      </c>
      <c r="S314" s="57">
        <v>4447.55</v>
      </c>
      <c r="T314" s="57">
        <v>4447.55</v>
      </c>
      <c r="U314" s="57">
        <v>4447.55</v>
      </c>
      <c r="V314" s="57">
        <v>4447.55</v>
      </c>
      <c r="W314" s="57">
        <v>4447.55</v>
      </c>
      <c r="X314" s="58" t="s">
        <v>399</v>
      </c>
      <c r="Y314"/>
      <c r="Z314"/>
      <c r="AA314"/>
      <c r="AB314"/>
      <c r="AC314"/>
      <c r="AD314"/>
      <c r="AE314"/>
      <c r="AF314"/>
      <c r="AG314"/>
      <c r="AH314"/>
      <c r="AI314"/>
      <c r="AJ314"/>
      <c r="AK314"/>
      <c r="AL314"/>
      <c r="AM314"/>
      <c r="AN314"/>
      <c r="AO314"/>
      <c r="AP314"/>
      <c r="AQ314"/>
      <c r="AR314"/>
      <c r="AS314"/>
      <c r="AT314"/>
      <c r="AU314"/>
      <c r="AV314"/>
      <c r="AW314"/>
      <c r="AX314"/>
    </row>
    <row r="315" spans="1:50" s="7" customFormat="1" ht="75" x14ac:dyDescent="0.25">
      <c r="A315" s="14" t="s">
        <v>81</v>
      </c>
      <c r="B315" s="15">
        <v>1522010000</v>
      </c>
      <c r="C315" s="16" t="s">
        <v>31</v>
      </c>
      <c r="D315" s="16" t="s">
        <v>32</v>
      </c>
      <c r="E315" s="31" t="s">
        <v>386</v>
      </c>
      <c r="F315" s="79" t="s">
        <v>394</v>
      </c>
      <c r="G315" s="31" t="s">
        <v>516</v>
      </c>
      <c r="H315" s="16" t="str">
        <f>VLOOKUP(D315,'[2]DATOS PRESUP'!$A$15:$C$33,3)</f>
        <v>Administración  e impartición de los servicios educativos existentes de la Universidad Politécnica del Bicentenario</v>
      </c>
      <c r="I315" s="17">
        <v>3980</v>
      </c>
      <c r="J315" s="15" t="str">
        <f>VLOOKUP(I315,[2]partidas!$A$1:$B$274,2)</f>
        <v>Impuesto sobre nóminas y otros que se deriven de una relación laboral</v>
      </c>
      <c r="K315" s="18">
        <f t="shared" si="4"/>
        <v>16182.240000000003</v>
      </c>
      <c r="L315" s="18">
        <v>1348.52</v>
      </c>
      <c r="M315" s="18">
        <v>1348.52</v>
      </c>
      <c r="N315" s="57">
        <v>1348.52</v>
      </c>
      <c r="O315" s="57">
        <v>1348.52</v>
      </c>
      <c r="P315" s="57">
        <v>1348.52</v>
      </c>
      <c r="Q315" s="57">
        <v>1348.52</v>
      </c>
      <c r="R315" s="57">
        <v>1348.52</v>
      </c>
      <c r="S315" s="57">
        <v>1348.52</v>
      </c>
      <c r="T315" s="57">
        <v>1348.52</v>
      </c>
      <c r="U315" s="57">
        <v>1348.52</v>
      </c>
      <c r="V315" s="57">
        <v>1348.52</v>
      </c>
      <c r="W315" s="57">
        <v>1348.52</v>
      </c>
      <c r="X315" s="58" t="s">
        <v>399</v>
      </c>
      <c r="Y315"/>
      <c r="Z315"/>
      <c r="AA315"/>
      <c r="AB315"/>
      <c r="AC315"/>
      <c r="AD315"/>
      <c r="AE315"/>
      <c r="AF315"/>
      <c r="AG315"/>
      <c r="AH315"/>
      <c r="AI315"/>
      <c r="AJ315"/>
      <c r="AK315"/>
      <c r="AL315"/>
      <c r="AM315"/>
      <c r="AN315"/>
      <c r="AO315"/>
      <c r="AP315"/>
      <c r="AQ315"/>
      <c r="AR315"/>
      <c r="AS315"/>
      <c r="AT315"/>
      <c r="AU315"/>
      <c r="AV315"/>
      <c r="AW315"/>
      <c r="AX315"/>
    </row>
    <row r="316" spans="1:50" s="7" customFormat="1" ht="75" x14ac:dyDescent="0.25">
      <c r="A316" s="14" t="s">
        <v>423</v>
      </c>
      <c r="B316" s="15">
        <v>1522010000</v>
      </c>
      <c r="C316" s="16" t="s">
        <v>31</v>
      </c>
      <c r="D316" s="16" t="s">
        <v>32</v>
      </c>
      <c r="E316" s="31" t="s">
        <v>386</v>
      </c>
      <c r="F316" s="79" t="s">
        <v>397</v>
      </c>
      <c r="G316" s="31" t="s">
        <v>504</v>
      </c>
      <c r="H316" s="16" t="str">
        <f>VLOOKUP(D316,'[2]DATOS PRESUP'!$A$15:$C$33,3)</f>
        <v>Administración  e impartición de los servicios educativos existentes de la Universidad Politécnica del Bicentenario</v>
      </c>
      <c r="I316" s="17">
        <v>3980</v>
      </c>
      <c r="J316" s="15" t="str">
        <f>VLOOKUP(I316,[2]partidas!$A$1:$B$274,2)</f>
        <v>Impuesto sobre nóminas y otros que se deriven de una relación laboral</v>
      </c>
      <c r="K316" s="18">
        <f t="shared" si="4"/>
        <v>171334.20000000004</v>
      </c>
      <c r="L316" s="18">
        <v>14277.85</v>
      </c>
      <c r="M316" s="18">
        <v>14277.85</v>
      </c>
      <c r="N316" s="57">
        <v>14277.85</v>
      </c>
      <c r="O316" s="57">
        <v>14277.85</v>
      </c>
      <c r="P316" s="57">
        <v>14277.85</v>
      </c>
      <c r="Q316" s="57">
        <v>14277.85</v>
      </c>
      <c r="R316" s="57">
        <v>14277.85</v>
      </c>
      <c r="S316" s="57">
        <v>14277.85</v>
      </c>
      <c r="T316" s="57">
        <v>14277.85</v>
      </c>
      <c r="U316" s="57">
        <v>14277.85</v>
      </c>
      <c r="V316" s="57">
        <v>14277.85</v>
      </c>
      <c r="W316" s="57">
        <v>14277.85</v>
      </c>
      <c r="X316" s="58" t="s">
        <v>399</v>
      </c>
      <c r="Y316"/>
      <c r="Z316"/>
      <c r="AA316"/>
      <c r="AB316"/>
      <c r="AC316"/>
      <c r="AD316"/>
      <c r="AE316"/>
      <c r="AF316"/>
      <c r="AG316"/>
      <c r="AH316"/>
      <c r="AI316"/>
      <c r="AJ316"/>
      <c r="AK316"/>
      <c r="AL316"/>
      <c r="AM316"/>
      <c r="AN316"/>
      <c r="AO316"/>
      <c r="AP316"/>
      <c r="AQ316"/>
      <c r="AR316"/>
      <c r="AS316"/>
      <c r="AT316"/>
      <c r="AU316"/>
      <c r="AV316"/>
      <c r="AW316"/>
      <c r="AX316"/>
    </row>
    <row r="317" spans="1:50" s="7" customFormat="1" ht="75" x14ac:dyDescent="0.25">
      <c r="A317" s="14" t="s">
        <v>422</v>
      </c>
      <c r="B317" s="15">
        <v>1522010000</v>
      </c>
      <c r="C317" s="16" t="s">
        <v>31</v>
      </c>
      <c r="D317" s="16" t="s">
        <v>32</v>
      </c>
      <c r="E317" s="31" t="s">
        <v>386</v>
      </c>
      <c r="F317" s="79">
        <v>10</v>
      </c>
      <c r="G317" s="31" t="s">
        <v>505</v>
      </c>
      <c r="H317" s="16" t="str">
        <f>VLOOKUP(D317,'[2]DATOS PRESUP'!$A$15:$C$33,3)</f>
        <v>Administración  e impartición de los servicios educativos existentes de la Universidad Politécnica del Bicentenario</v>
      </c>
      <c r="I317" s="17">
        <v>3980</v>
      </c>
      <c r="J317" s="15" t="str">
        <f>VLOOKUP(I317,[2]partidas!$A$1:$B$274,2)</f>
        <v>Impuesto sobre nóminas y otros que se deriven de una relación laboral</v>
      </c>
      <c r="K317" s="18">
        <f t="shared" si="4"/>
        <v>83285.520000000019</v>
      </c>
      <c r="L317" s="18">
        <v>6940.46</v>
      </c>
      <c r="M317" s="18">
        <v>6940.46</v>
      </c>
      <c r="N317" s="57">
        <v>6940.46</v>
      </c>
      <c r="O317" s="57">
        <v>6940.46</v>
      </c>
      <c r="P317" s="57">
        <v>6940.46</v>
      </c>
      <c r="Q317" s="57">
        <v>6940.46</v>
      </c>
      <c r="R317" s="57">
        <v>6940.46</v>
      </c>
      <c r="S317" s="57">
        <v>6940.46</v>
      </c>
      <c r="T317" s="57">
        <v>6940.46</v>
      </c>
      <c r="U317" s="57">
        <v>6940.46</v>
      </c>
      <c r="V317" s="57">
        <v>6940.46</v>
      </c>
      <c r="W317" s="57">
        <v>6940.46</v>
      </c>
      <c r="X317" s="58" t="s">
        <v>399</v>
      </c>
      <c r="Y317"/>
      <c r="Z317"/>
      <c r="AA317"/>
      <c r="AB317"/>
      <c r="AC317"/>
      <c r="AD317"/>
      <c r="AE317"/>
      <c r="AF317"/>
      <c r="AG317"/>
      <c r="AH317"/>
      <c r="AI317"/>
      <c r="AJ317"/>
      <c r="AK317"/>
      <c r="AL317"/>
      <c r="AM317"/>
      <c r="AN317"/>
      <c r="AO317"/>
      <c r="AP317"/>
      <c r="AQ317"/>
      <c r="AR317"/>
      <c r="AS317"/>
      <c r="AT317"/>
      <c r="AU317"/>
      <c r="AV317"/>
      <c r="AW317"/>
      <c r="AX317"/>
    </row>
    <row r="318" spans="1:50" s="7" customFormat="1" ht="75" x14ac:dyDescent="0.25">
      <c r="A318" s="14" t="s">
        <v>110</v>
      </c>
      <c r="B318" s="15">
        <v>1522010000</v>
      </c>
      <c r="C318" s="16" t="s">
        <v>31</v>
      </c>
      <c r="D318" s="16" t="s">
        <v>32</v>
      </c>
      <c r="E318" s="31" t="s">
        <v>386</v>
      </c>
      <c r="F318" s="79">
        <v>11</v>
      </c>
      <c r="G318" s="31" t="s">
        <v>510</v>
      </c>
      <c r="H318" s="16" t="str">
        <f>VLOOKUP(D318,'[2]DATOS PRESUP'!$A$15:$C$33,3)</f>
        <v>Administración  e impartición de los servicios educativos existentes de la Universidad Politécnica del Bicentenario</v>
      </c>
      <c r="I318" s="17">
        <v>3980</v>
      </c>
      <c r="J318" s="15" t="str">
        <f>VLOOKUP(I318,[2]partidas!$A$1:$B$274,2)</f>
        <v>Impuesto sobre nóminas y otros que se deriven de una relación laboral</v>
      </c>
      <c r="K318" s="18">
        <f t="shared" si="4"/>
        <v>39624.480000000003</v>
      </c>
      <c r="L318" s="18">
        <v>3302.04</v>
      </c>
      <c r="M318" s="18">
        <v>3302.04</v>
      </c>
      <c r="N318" s="57">
        <v>3302.04</v>
      </c>
      <c r="O318" s="57">
        <v>3302.04</v>
      </c>
      <c r="P318" s="57">
        <v>3302.04</v>
      </c>
      <c r="Q318" s="57">
        <v>3302.04</v>
      </c>
      <c r="R318" s="57">
        <v>3302.04</v>
      </c>
      <c r="S318" s="57">
        <v>3302.04</v>
      </c>
      <c r="T318" s="57">
        <v>3302.04</v>
      </c>
      <c r="U318" s="57">
        <v>3302.04</v>
      </c>
      <c r="V318" s="57">
        <v>3302.04</v>
      </c>
      <c r="W318" s="57">
        <v>3302.04</v>
      </c>
      <c r="X318" s="58" t="s">
        <v>399</v>
      </c>
      <c r="Y318"/>
      <c r="Z318"/>
      <c r="AA318"/>
      <c r="AB318"/>
      <c r="AC318"/>
      <c r="AD318"/>
      <c r="AE318"/>
      <c r="AF318"/>
      <c r="AG318"/>
      <c r="AH318"/>
      <c r="AI318"/>
      <c r="AJ318"/>
      <c r="AK318"/>
      <c r="AL318"/>
      <c r="AM318"/>
      <c r="AN318"/>
      <c r="AO318"/>
      <c r="AP318"/>
      <c r="AQ318"/>
      <c r="AR318"/>
      <c r="AS318"/>
      <c r="AT318"/>
      <c r="AU318"/>
      <c r="AV318"/>
      <c r="AW318"/>
      <c r="AX318"/>
    </row>
    <row r="319" spans="1:50" s="7" customFormat="1" ht="75" x14ac:dyDescent="0.25">
      <c r="A319" s="14" t="s">
        <v>424</v>
      </c>
      <c r="B319" s="15">
        <v>1522010000</v>
      </c>
      <c r="C319" s="16" t="s">
        <v>31</v>
      </c>
      <c r="D319" s="16" t="s">
        <v>32</v>
      </c>
      <c r="E319" s="31" t="s">
        <v>386</v>
      </c>
      <c r="F319" s="79">
        <v>12</v>
      </c>
      <c r="G319" s="31" t="s">
        <v>511</v>
      </c>
      <c r="H319" s="16" t="str">
        <f>VLOOKUP(D319,'[2]DATOS PRESUP'!$A$15:$C$33,3)</f>
        <v>Administración  e impartición de los servicios educativos existentes de la Universidad Politécnica del Bicentenario</v>
      </c>
      <c r="I319" s="17">
        <v>3980</v>
      </c>
      <c r="J319" s="15" t="str">
        <f>VLOOKUP(I319,[2]partidas!$A$1:$B$274,2)</f>
        <v>Impuesto sobre nóminas y otros que se deriven de una relación laboral</v>
      </c>
      <c r="K319" s="18">
        <f t="shared" si="4"/>
        <v>113200.32000000001</v>
      </c>
      <c r="L319" s="18">
        <v>9433.36</v>
      </c>
      <c r="M319" s="18">
        <v>9433.36</v>
      </c>
      <c r="N319" s="57">
        <v>9433.36</v>
      </c>
      <c r="O319" s="57">
        <v>9433.36</v>
      </c>
      <c r="P319" s="57">
        <v>9433.36</v>
      </c>
      <c r="Q319" s="57">
        <v>9433.36</v>
      </c>
      <c r="R319" s="57">
        <v>9433.36</v>
      </c>
      <c r="S319" s="57">
        <v>9433.36</v>
      </c>
      <c r="T319" s="57">
        <v>9433.36</v>
      </c>
      <c r="U319" s="57">
        <v>9433.36</v>
      </c>
      <c r="V319" s="57">
        <v>9433.36</v>
      </c>
      <c r="W319" s="57">
        <v>9433.36</v>
      </c>
      <c r="X319" s="58" t="s">
        <v>399</v>
      </c>
      <c r="Y319"/>
      <c r="Z319"/>
      <c r="AA319"/>
      <c r="AB319"/>
      <c r="AC319"/>
      <c r="AD319"/>
      <c r="AE319"/>
      <c r="AF319"/>
      <c r="AG319"/>
      <c r="AH319"/>
      <c r="AI319"/>
      <c r="AJ319"/>
      <c r="AK319"/>
      <c r="AL319"/>
      <c r="AM319"/>
      <c r="AN319"/>
      <c r="AO319"/>
      <c r="AP319"/>
      <c r="AQ319"/>
      <c r="AR319"/>
      <c r="AS319"/>
      <c r="AT319"/>
      <c r="AU319"/>
      <c r="AV319"/>
      <c r="AW319"/>
      <c r="AX319"/>
    </row>
    <row r="320" spans="1:50" s="7" customFormat="1" ht="75" x14ac:dyDescent="0.25">
      <c r="A320" s="14" t="s">
        <v>187</v>
      </c>
      <c r="B320" s="15">
        <v>1522010000</v>
      </c>
      <c r="C320" s="16" t="s">
        <v>31</v>
      </c>
      <c r="D320" s="16" t="s">
        <v>32</v>
      </c>
      <c r="E320" s="31" t="s">
        <v>386</v>
      </c>
      <c r="F320" s="79">
        <v>13</v>
      </c>
      <c r="G320" s="31" t="s">
        <v>512</v>
      </c>
      <c r="H320" s="16" t="str">
        <f>VLOOKUP(D320,'[2]DATOS PRESUP'!$A$15:$C$33,3)</f>
        <v>Administración  e impartición de los servicios educativos existentes de la Universidad Politécnica del Bicentenario</v>
      </c>
      <c r="I320" s="17">
        <v>3980</v>
      </c>
      <c r="J320" s="15" t="str">
        <f>VLOOKUP(I320,[2]partidas!$A$1:$B$274,2)</f>
        <v>Impuesto sobre nóminas y otros que se deriven de una relación laboral</v>
      </c>
      <c r="K320" s="18">
        <f t="shared" si="4"/>
        <v>126461.88000000002</v>
      </c>
      <c r="L320" s="18">
        <v>10538.49</v>
      </c>
      <c r="M320" s="18">
        <v>10538.49</v>
      </c>
      <c r="N320" s="57">
        <v>10538.49</v>
      </c>
      <c r="O320" s="57">
        <v>10538.49</v>
      </c>
      <c r="P320" s="57">
        <v>10538.49</v>
      </c>
      <c r="Q320" s="57">
        <v>10538.49</v>
      </c>
      <c r="R320" s="57">
        <v>10538.49</v>
      </c>
      <c r="S320" s="57">
        <v>10538.49</v>
      </c>
      <c r="T320" s="57">
        <v>10538.49</v>
      </c>
      <c r="U320" s="57">
        <v>10538.49</v>
      </c>
      <c r="V320" s="57">
        <v>10538.49</v>
      </c>
      <c r="W320" s="57">
        <v>10538.49</v>
      </c>
      <c r="X320" s="58" t="s">
        <v>399</v>
      </c>
      <c r="Y320"/>
      <c r="Z320"/>
      <c r="AA320"/>
      <c r="AB320"/>
      <c r="AC320"/>
      <c r="AD320"/>
      <c r="AE320"/>
      <c r="AF320"/>
      <c r="AG320"/>
      <c r="AH320"/>
      <c r="AI320"/>
      <c r="AJ320"/>
      <c r="AK320"/>
      <c r="AL320"/>
      <c r="AM320"/>
      <c r="AN320"/>
      <c r="AO320"/>
      <c r="AP320"/>
      <c r="AQ320"/>
      <c r="AR320"/>
      <c r="AS320"/>
      <c r="AT320"/>
      <c r="AU320"/>
      <c r="AV320"/>
      <c r="AW320"/>
      <c r="AX320"/>
    </row>
    <row r="321" spans="1:50" s="7" customFormat="1" ht="75" x14ac:dyDescent="0.25">
      <c r="A321" s="14" t="s">
        <v>398</v>
      </c>
      <c r="B321" s="15">
        <v>1522010000</v>
      </c>
      <c r="C321" s="16" t="s">
        <v>31</v>
      </c>
      <c r="D321" s="16" t="s">
        <v>34</v>
      </c>
      <c r="E321" s="31" t="s">
        <v>386</v>
      </c>
      <c r="F321" s="79" t="s">
        <v>395</v>
      </c>
      <c r="G321" s="31" t="s">
        <v>517</v>
      </c>
      <c r="H321" s="16" t="str">
        <f>VLOOKUP(D321,'[2]DATOS PRESUP'!$A$15:$C$33,3)</f>
        <v>Aplicación de planes de trabajo de atención a la deserción y reprobación en los alumnos de la Universidad Politécnica del Bicentenario</v>
      </c>
      <c r="I321" s="17">
        <v>3980</v>
      </c>
      <c r="J321" s="15" t="str">
        <f>VLOOKUP(I321,[2]partidas!$A$1:$B$274,2)</f>
        <v>Impuesto sobre nóminas y otros que se deriven de una relación laboral</v>
      </c>
      <c r="K321" s="18">
        <f t="shared" si="4"/>
        <v>13045.439999999995</v>
      </c>
      <c r="L321" s="18">
        <v>1087.1199999999999</v>
      </c>
      <c r="M321" s="18">
        <v>1087.1199999999999</v>
      </c>
      <c r="N321" s="57">
        <v>1087.1199999999999</v>
      </c>
      <c r="O321" s="57">
        <v>1087.1199999999999</v>
      </c>
      <c r="P321" s="57">
        <v>1087.1199999999999</v>
      </c>
      <c r="Q321" s="57">
        <v>1087.1199999999999</v>
      </c>
      <c r="R321" s="57">
        <v>1087.1199999999999</v>
      </c>
      <c r="S321" s="57">
        <v>1087.1199999999999</v>
      </c>
      <c r="T321" s="57">
        <v>1087.1199999999999</v>
      </c>
      <c r="U321" s="57">
        <v>1087.1199999999999</v>
      </c>
      <c r="V321" s="57">
        <v>1087.1199999999999</v>
      </c>
      <c r="W321" s="57">
        <v>1087.1199999999999</v>
      </c>
      <c r="X321" s="58" t="s">
        <v>399</v>
      </c>
      <c r="Y321"/>
      <c r="Z321"/>
      <c r="AA321"/>
      <c r="AB321"/>
      <c r="AC321"/>
      <c r="AD321"/>
      <c r="AE321"/>
      <c r="AF321"/>
      <c r="AG321"/>
      <c r="AH321"/>
      <c r="AI321"/>
      <c r="AJ321"/>
      <c r="AK321"/>
      <c r="AL321"/>
      <c r="AM321"/>
      <c r="AN321"/>
      <c r="AO321"/>
      <c r="AP321"/>
      <c r="AQ321"/>
      <c r="AR321"/>
      <c r="AS321"/>
      <c r="AT321"/>
      <c r="AU321"/>
      <c r="AV321"/>
      <c r="AW321"/>
      <c r="AX321"/>
    </row>
    <row r="322" spans="1:50" s="7" customFormat="1" ht="75" x14ac:dyDescent="0.25">
      <c r="A322" s="14" t="s">
        <v>81</v>
      </c>
      <c r="B322" s="15">
        <v>1522010000</v>
      </c>
      <c r="C322" s="16" t="s">
        <v>31</v>
      </c>
      <c r="D322" s="16" t="s">
        <v>36</v>
      </c>
      <c r="E322" s="31" t="s">
        <v>386</v>
      </c>
      <c r="F322" s="79" t="s">
        <v>394</v>
      </c>
      <c r="G322" s="31" t="s">
        <v>518</v>
      </c>
      <c r="H322" s="16" t="str">
        <f>VLOOKUP(D322,'[2]DATOS PRESUP'!$A$15:$C$33,3)</f>
        <v>Apoyos para la profesionalización del personal de la Universidad Politécnica del Bicentenario</v>
      </c>
      <c r="I322" s="17">
        <v>3980</v>
      </c>
      <c r="J322" s="15" t="str">
        <f>VLOOKUP(I322,[2]partidas!$A$1:$B$274,2)</f>
        <v>Impuesto sobre nóminas y otros que se deriven de una relación laboral</v>
      </c>
      <c r="K322" s="18">
        <f t="shared" si="4"/>
        <v>13045.439999999995</v>
      </c>
      <c r="L322" s="18">
        <v>1087.1199999999999</v>
      </c>
      <c r="M322" s="18">
        <v>1087.1199999999999</v>
      </c>
      <c r="N322" s="57">
        <v>1087.1199999999999</v>
      </c>
      <c r="O322" s="57">
        <v>1087.1199999999999</v>
      </c>
      <c r="P322" s="57">
        <v>1087.1199999999999</v>
      </c>
      <c r="Q322" s="57">
        <v>1087.1199999999999</v>
      </c>
      <c r="R322" s="57">
        <v>1087.1199999999999</v>
      </c>
      <c r="S322" s="57">
        <v>1087.1199999999999</v>
      </c>
      <c r="T322" s="57">
        <v>1087.1199999999999</v>
      </c>
      <c r="U322" s="57">
        <v>1087.1199999999999</v>
      </c>
      <c r="V322" s="57">
        <v>1087.1199999999999</v>
      </c>
      <c r="W322" s="57">
        <v>1087.1199999999999</v>
      </c>
      <c r="X322" s="58" t="s">
        <v>399</v>
      </c>
      <c r="Y322"/>
      <c r="Z322"/>
      <c r="AA322"/>
      <c r="AB322"/>
      <c r="AC322"/>
      <c r="AD322"/>
      <c r="AE322"/>
      <c r="AF322"/>
      <c r="AG322"/>
      <c r="AH322"/>
      <c r="AI322"/>
      <c r="AJ322"/>
      <c r="AK322"/>
      <c r="AL322"/>
      <c r="AM322"/>
      <c r="AN322"/>
      <c r="AO322"/>
      <c r="AP322"/>
      <c r="AQ322"/>
      <c r="AR322"/>
      <c r="AS322"/>
      <c r="AT322"/>
      <c r="AU322"/>
      <c r="AV322"/>
      <c r="AW322"/>
      <c r="AX322"/>
    </row>
    <row r="323" spans="1:50" s="7" customFormat="1" ht="75" x14ac:dyDescent="0.25">
      <c r="A323" s="14" t="s">
        <v>350</v>
      </c>
      <c r="B323" s="15">
        <v>1522010000</v>
      </c>
      <c r="C323" s="16" t="s">
        <v>31</v>
      </c>
      <c r="D323" s="16" t="s">
        <v>38</v>
      </c>
      <c r="E323" s="31" t="s">
        <v>387</v>
      </c>
      <c r="F323" s="79" t="s">
        <v>386</v>
      </c>
      <c r="G323" s="31" t="s">
        <v>515</v>
      </c>
      <c r="H323" s="16" t="str">
        <f>VLOOKUP(D323,'[2]DATOS PRESUP'!$A$15:$C$33,3)</f>
        <v>Capacitación y certificación de competencias profesionales de los alumnos de la Universidad Politécnica del Bicentenario</v>
      </c>
      <c r="I323" s="17">
        <v>3980</v>
      </c>
      <c r="J323" s="15" t="str">
        <f>VLOOKUP(I323,[2]partidas!$A$1:$B$274,2)</f>
        <v>Impuesto sobre nóminas y otros que se deriven de una relación laboral</v>
      </c>
      <c r="K323" s="18">
        <f t="shared" si="4"/>
        <v>9105.2400000000016</v>
      </c>
      <c r="L323" s="18">
        <v>758.77</v>
      </c>
      <c r="M323" s="18">
        <v>758.77</v>
      </c>
      <c r="N323" s="57">
        <v>758.77</v>
      </c>
      <c r="O323" s="57">
        <v>758.77</v>
      </c>
      <c r="P323" s="57">
        <v>758.77</v>
      </c>
      <c r="Q323" s="57">
        <v>758.77</v>
      </c>
      <c r="R323" s="57">
        <v>758.77</v>
      </c>
      <c r="S323" s="57">
        <v>758.77</v>
      </c>
      <c r="T323" s="57">
        <v>758.77</v>
      </c>
      <c r="U323" s="57">
        <v>758.77</v>
      </c>
      <c r="V323" s="57">
        <v>758.77</v>
      </c>
      <c r="W323" s="57">
        <v>758.77</v>
      </c>
      <c r="X323" s="58" t="s">
        <v>399</v>
      </c>
      <c r="Y323"/>
      <c r="Z323"/>
      <c r="AA323"/>
      <c r="AB323"/>
      <c r="AC323"/>
      <c r="AD323"/>
      <c r="AE323"/>
      <c r="AF323"/>
      <c r="AG323"/>
      <c r="AH323"/>
      <c r="AI323"/>
      <c r="AJ323"/>
      <c r="AK323"/>
      <c r="AL323"/>
      <c r="AM323"/>
      <c r="AN323"/>
      <c r="AO323"/>
      <c r="AP323"/>
      <c r="AQ323"/>
      <c r="AR323"/>
      <c r="AS323"/>
      <c r="AT323"/>
      <c r="AU323"/>
      <c r="AV323"/>
      <c r="AW323"/>
      <c r="AX323"/>
    </row>
    <row r="324" spans="1:50" s="7" customFormat="1" ht="75" x14ac:dyDescent="0.25">
      <c r="A324" s="14" t="s">
        <v>425</v>
      </c>
      <c r="B324" s="15">
        <v>1522010000</v>
      </c>
      <c r="C324" s="16" t="s">
        <v>31</v>
      </c>
      <c r="D324" s="16" t="s">
        <v>40</v>
      </c>
      <c r="E324" s="31" t="s">
        <v>386</v>
      </c>
      <c r="F324" s="79" t="s">
        <v>396</v>
      </c>
      <c r="G324" s="31" t="s">
        <v>506</v>
      </c>
      <c r="H324" s="16" t="str">
        <f>VLOOKUP(D324,'[2]DATOS PRESUP'!$A$15:$C$33,3)</f>
        <v>Formación integral de las alumnos de la Universidad Politécnica del  Bicentenario</v>
      </c>
      <c r="I324" s="17">
        <v>3980</v>
      </c>
      <c r="J324" s="15" t="str">
        <f>VLOOKUP(I324,[2]partidas!$A$1:$B$274,2)</f>
        <v>Impuesto sobre nóminas y otros que se deriven de una relación laboral</v>
      </c>
      <c r="K324" s="18">
        <f t="shared" ref="K324:K390" si="5">SUM(L324:W324)</f>
        <v>46142.05</v>
      </c>
      <c r="L324" s="18">
        <v>3845.07</v>
      </c>
      <c r="M324" s="18">
        <v>3845.18</v>
      </c>
      <c r="N324" s="57">
        <v>3845.18</v>
      </c>
      <c r="O324" s="57">
        <v>3845.18</v>
      </c>
      <c r="P324" s="57">
        <v>3845.18</v>
      </c>
      <c r="Q324" s="57">
        <v>3845.18</v>
      </c>
      <c r="R324" s="57">
        <v>3845.18</v>
      </c>
      <c r="S324" s="57">
        <v>3845.18</v>
      </c>
      <c r="T324" s="57">
        <v>3845.18</v>
      </c>
      <c r="U324" s="57">
        <v>3845.18</v>
      </c>
      <c r="V324" s="57">
        <v>3845.18</v>
      </c>
      <c r="W324" s="57">
        <v>3845.18</v>
      </c>
      <c r="X324" s="58" t="s">
        <v>399</v>
      </c>
      <c r="Y324"/>
      <c r="Z324"/>
      <c r="AA324"/>
      <c r="AB324"/>
      <c r="AC324"/>
      <c r="AD324"/>
      <c r="AE324"/>
      <c r="AF324"/>
      <c r="AG324"/>
      <c r="AH324"/>
      <c r="AI324"/>
      <c r="AJ324"/>
      <c r="AK324"/>
      <c r="AL324"/>
      <c r="AM324"/>
      <c r="AN324"/>
      <c r="AO324"/>
      <c r="AP324"/>
      <c r="AQ324"/>
      <c r="AR324"/>
      <c r="AS324"/>
      <c r="AT324"/>
      <c r="AU324"/>
      <c r="AV324"/>
      <c r="AW324"/>
      <c r="AX324"/>
    </row>
    <row r="325" spans="1:50" s="7" customFormat="1" ht="75" x14ac:dyDescent="0.25">
      <c r="A325" s="14" t="s">
        <v>398</v>
      </c>
      <c r="B325" s="15">
        <v>1522010000</v>
      </c>
      <c r="C325" s="16" t="s">
        <v>31</v>
      </c>
      <c r="D325" s="16" t="s">
        <v>40</v>
      </c>
      <c r="E325" s="31" t="s">
        <v>386</v>
      </c>
      <c r="F325" s="79" t="s">
        <v>395</v>
      </c>
      <c r="G325" s="31" t="s">
        <v>507</v>
      </c>
      <c r="H325" s="16" t="str">
        <f>VLOOKUP(D325,'[2]DATOS PRESUP'!$A$15:$C$33,3)</f>
        <v>Formación integral de las alumnos de la Universidad Politécnica del  Bicentenario</v>
      </c>
      <c r="I325" s="17">
        <v>3980</v>
      </c>
      <c r="J325" s="15" t="str">
        <f>VLOOKUP(I325,[2]partidas!$A$1:$B$274,2)</f>
        <v>Impuesto sobre nóminas y otros que se deriven de una relación laboral</v>
      </c>
      <c r="K325" s="18">
        <f t="shared" si="5"/>
        <v>56395.920000000013</v>
      </c>
      <c r="L325" s="18">
        <v>4699.66</v>
      </c>
      <c r="M325" s="18">
        <v>4699.66</v>
      </c>
      <c r="N325" s="57">
        <v>4699.66</v>
      </c>
      <c r="O325" s="57">
        <v>4699.66</v>
      </c>
      <c r="P325" s="57">
        <v>4699.66</v>
      </c>
      <c r="Q325" s="57">
        <v>4699.66</v>
      </c>
      <c r="R325" s="57">
        <v>4699.66</v>
      </c>
      <c r="S325" s="57">
        <v>4699.66</v>
      </c>
      <c r="T325" s="57">
        <v>4699.66</v>
      </c>
      <c r="U325" s="57">
        <v>4699.66</v>
      </c>
      <c r="V325" s="57">
        <v>4699.66</v>
      </c>
      <c r="W325" s="57">
        <v>4699.66</v>
      </c>
      <c r="X325" s="58" t="s">
        <v>399</v>
      </c>
      <c r="Y325"/>
      <c r="Z325"/>
      <c r="AA325"/>
      <c r="AB325"/>
      <c r="AC325"/>
      <c r="AD325"/>
      <c r="AE325"/>
      <c r="AF325"/>
      <c r="AG325"/>
      <c r="AH325"/>
      <c r="AI325"/>
      <c r="AJ325"/>
      <c r="AK325"/>
      <c r="AL325"/>
      <c r="AM325"/>
      <c r="AN325"/>
      <c r="AO325"/>
      <c r="AP325"/>
      <c r="AQ325"/>
      <c r="AR325"/>
      <c r="AS325"/>
      <c r="AT325"/>
      <c r="AU325"/>
      <c r="AV325"/>
      <c r="AW325"/>
      <c r="AX325"/>
    </row>
    <row r="326" spans="1:50" s="7" customFormat="1" ht="75" x14ac:dyDescent="0.25">
      <c r="A326" s="14" t="s">
        <v>126</v>
      </c>
      <c r="B326" s="15">
        <v>1522010000</v>
      </c>
      <c r="C326" s="16" t="s">
        <v>26</v>
      </c>
      <c r="D326" s="16" t="s">
        <v>42</v>
      </c>
      <c r="E326" s="31" t="s">
        <v>388</v>
      </c>
      <c r="F326" s="79" t="s">
        <v>387</v>
      </c>
      <c r="G326" s="31" t="s">
        <v>525</v>
      </c>
      <c r="H326" s="16" t="str">
        <f>VLOOKUP(D326,'[2]DATOS PRESUP'!$A$15:$C$33,3)</f>
        <v>Gestión de Certificación de procesos de a Universidad Politécnica del Bicentenario</v>
      </c>
      <c r="I326" s="17">
        <v>3980</v>
      </c>
      <c r="J326" s="15" t="str">
        <f>VLOOKUP(I326,[2]partidas!$A$1:$B$274,2)</f>
        <v>Impuesto sobre nóminas y otros que se deriven de una relación laboral</v>
      </c>
      <c r="K326" s="18">
        <f t="shared" si="5"/>
        <v>5910.6500000000015</v>
      </c>
      <c r="L326" s="18">
        <v>492.6</v>
      </c>
      <c r="M326" s="18">
        <v>492.55</v>
      </c>
      <c r="N326" s="57">
        <v>492.55</v>
      </c>
      <c r="O326" s="57">
        <v>492.55</v>
      </c>
      <c r="P326" s="57">
        <v>492.55</v>
      </c>
      <c r="Q326" s="57">
        <v>492.55</v>
      </c>
      <c r="R326" s="57">
        <v>492.55</v>
      </c>
      <c r="S326" s="57">
        <v>492.55</v>
      </c>
      <c r="T326" s="57">
        <v>492.55</v>
      </c>
      <c r="U326" s="57">
        <v>492.55</v>
      </c>
      <c r="V326" s="57">
        <v>492.55</v>
      </c>
      <c r="W326" s="57">
        <v>492.55</v>
      </c>
      <c r="X326" s="58" t="s">
        <v>399</v>
      </c>
      <c r="Y326"/>
      <c r="Z326"/>
      <c r="AA326"/>
      <c r="AB326"/>
      <c r="AC326"/>
      <c r="AD326"/>
      <c r="AE326"/>
      <c r="AF326"/>
      <c r="AG326"/>
      <c r="AH326"/>
      <c r="AI326"/>
      <c r="AJ326"/>
      <c r="AK326"/>
      <c r="AL326"/>
      <c r="AM326"/>
      <c r="AN326"/>
      <c r="AO326"/>
      <c r="AP326"/>
      <c r="AQ326"/>
      <c r="AR326"/>
      <c r="AS326"/>
      <c r="AT326"/>
      <c r="AU326"/>
      <c r="AV326"/>
      <c r="AW326"/>
      <c r="AX326"/>
    </row>
    <row r="327" spans="1:50" s="7" customFormat="1" ht="75" x14ac:dyDescent="0.25">
      <c r="A327" s="14" t="s">
        <v>126</v>
      </c>
      <c r="B327" s="15">
        <v>1522010000</v>
      </c>
      <c r="C327" s="16" t="s">
        <v>23</v>
      </c>
      <c r="D327" s="16" t="s">
        <v>43</v>
      </c>
      <c r="E327" s="31" t="s">
        <v>388</v>
      </c>
      <c r="F327" s="79" t="s">
        <v>387</v>
      </c>
      <c r="G327" s="31" t="s">
        <v>508</v>
      </c>
      <c r="H327" s="16" t="str">
        <f>VLOOKUP(D327,'[2]DATOS PRESUP'!$A$15:$C$33,3)</f>
        <v>Mantenimiento de la infraestructura de la Universidad Politécnica del Bicentenario</v>
      </c>
      <c r="I327" s="17">
        <v>3980</v>
      </c>
      <c r="J327" s="15" t="str">
        <f>VLOOKUP(I327,[2]partidas!$A$1:$B$274,2)</f>
        <v>Impuesto sobre nóminas y otros que se deriven de una relación laboral</v>
      </c>
      <c r="K327" s="18">
        <f t="shared" si="5"/>
        <v>17662.8</v>
      </c>
      <c r="L327" s="18">
        <v>1471.9</v>
      </c>
      <c r="M327" s="18">
        <v>1471.9</v>
      </c>
      <c r="N327" s="57">
        <v>1471.9</v>
      </c>
      <c r="O327" s="57">
        <v>1471.9</v>
      </c>
      <c r="P327" s="57">
        <v>1471.9</v>
      </c>
      <c r="Q327" s="57">
        <v>1471.9</v>
      </c>
      <c r="R327" s="57">
        <v>1471.9</v>
      </c>
      <c r="S327" s="57">
        <v>1471.9</v>
      </c>
      <c r="T327" s="57">
        <v>1471.9</v>
      </c>
      <c r="U327" s="57">
        <v>1471.9</v>
      </c>
      <c r="V327" s="57">
        <v>1471.9</v>
      </c>
      <c r="W327" s="57">
        <v>1471.9</v>
      </c>
      <c r="X327" s="58" t="s">
        <v>399</v>
      </c>
      <c r="Y327"/>
      <c r="Z327"/>
      <c r="AA327"/>
      <c r="AB327"/>
      <c r="AC327"/>
      <c r="AD327"/>
      <c r="AE327"/>
      <c r="AF327"/>
      <c r="AG327"/>
      <c r="AH327"/>
      <c r="AI327"/>
      <c r="AJ327"/>
      <c r="AK327"/>
      <c r="AL327"/>
      <c r="AM327"/>
      <c r="AN327"/>
      <c r="AO327"/>
      <c r="AP327"/>
      <c r="AQ327"/>
      <c r="AR327"/>
      <c r="AS327"/>
      <c r="AT327"/>
      <c r="AU327"/>
      <c r="AV327"/>
      <c r="AW327"/>
      <c r="AX327"/>
    </row>
    <row r="328" spans="1:50" s="7" customFormat="1" ht="45" x14ac:dyDescent="0.25">
      <c r="A328" s="14" t="s">
        <v>126</v>
      </c>
      <c r="B328" s="15">
        <v>1522010000</v>
      </c>
      <c r="C328" s="16" t="s">
        <v>23</v>
      </c>
      <c r="D328" s="16" t="s">
        <v>43</v>
      </c>
      <c r="E328" s="31" t="s">
        <v>388</v>
      </c>
      <c r="F328" s="79" t="s">
        <v>387</v>
      </c>
      <c r="G328" s="31" t="s">
        <v>508</v>
      </c>
      <c r="H328" s="16" t="str">
        <f>VLOOKUP(D328,'[2]DATOS PRESUP'!$A$15:$C$33,3)</f>
        <v>Mantenimiento de la infraestructura de la Universidad Politécnica del Bicentenario</v>
      </c>
      <c r="I328" s="17">
        <v>5670</v>
      </c>
      <c r="J328" s="15" t="str">
        <f>VLOOKUP(I328,[2]partidas!$A$1:$B$274,2)</f>
        <v>Herramientas y máquinas-herramienta</v>
      </c>
      <c r="K328" s="18">
        <f t="shared" ref="K328" si="6">SUM(L328:W328)</f>
        <v>50000</v>
      </c>
      <c r="L328" s="18"/>
      <c r="M328" s="18"/>
      <c r="N328" s="57">
        <v>50000</v>
      </c>
      <c r="O328" s="57"/>
      <c r="P328" s="57"/>
      <c r="Q328" s="57"/>
      <c r="R328" s="57"/>
      <c r="S328" s="57"/>
      <c r="T328" s="57"/>
      <c r="U328" s="57"/>
      <c r="V328" s="57"/>
      <c r="W328" s="57"/>
      <c r="X328" s="58" t="s">
        <v>399</v>
      </c>
      <c r="Y328"/>
      <c r="Z328"/>
      <c r="AA328"/>
      <c r="AB328"/>
      <c r="AC328"/>
      <c r="AD328"/>
      <c r="AE328"/>
      <c r="AF328"/>
      <c r="AG328"/>
      <c r="AH328"/>
      <c r="AI328"/>
      <c r="AJ328"/>
      <c r="AK328"/>
      <c r="AL328"/>
      <c r="AM328"/>
      <c r="AN328"/>
      <c r="AO328"/>
      <c r="AP328"/>
      <c r="AQ328"/>
      <c r="AR328"/>
      <c r="AS328"/>
      <c r="AT328"/>
      <c r="AU328"/>
      <c r="AV328"/>
      <c r="AW328"/>
      <c r="AX328"/>
    </row>
    <row r="329" spans="1:50" s="7" customFormat="1" ht="75" x14ac:dyDescent="0.25">
      <c r="A329" s="14" t="s">
        <v>350</v>
      </c>
      <c r="B329" s="15">
        <v>1522010000</v>
      </c>
      <c r="C329" s="16" t="s">
        <v>26</v>
      </c>
      <c r="D329" s="16" t="s">
        <v>47</v>
      </c>
      <c r="E329" s="31" t="s">
        <v>387</v>
      </c>
      <c r="F329" s="79" t="s">
        <v>386</v>
      </c>
      <c r="G329" s="31" t="s">
        <v>509</v>
      </c>
      <c r="H329" s="16" t="str">
        <f>VLOOKUP(D329,'[2]DATOS PRESUP'!$A$15:$C$33,3)</f>
        <v>Operación de servicios de vinculación de la Universidad Politécnica del Bicentenario con el entorno</v>
      </c>
      <c r="I329" s="17">
        <v>3980</v>
      </c>
      <c r="J329" s="15" t="str">
        <f>VLOOKUP(I329,[2]partidas!$A$1:$B$274,2)</f>
        <v>Impuesto sobre nóminas y otros que se deriven de una relación laboral</v>
      </c>
      <c r="K329" s="18">
        <f t="shared" si="5"/>
        <v>29294.45</v>
      </c>
      <c r="L329" s="18">
        <v>2441</v>
      </c>
      <c r="M329" s="18">
        <v>2441</v>
      </c>
      <c r="N329" s="57">
        <v>2441.1999999999998</v>
      </c>
      <c r="O329" s="57">
        <v>2441.25</v>
      </c>
      <c r="P329" s="57">
        <v>2441.25</v>
      </c>
      <c r="Q329" s="57">
        <v>2441.25</v>
      </c>
      <c r="R329" s="57">
        <v>2441.25</v>
      </c>
      <c r="S329" s="57">
        <v>2441.25</v>
      </c>
      <c r="T329" s="57">
        <v>2441.25</v>
      </c>
      <c r="U329" s="57">
        <v>2441.25</v>
      </c>
      <c r="V329" s="57">
        <v>2441.25</v>
      </c>
      <c r="W329" s="57">
        <v>2441.25</v>
      </c>
      <c r="X329" s="58" t="s">
        <v>399</v>
      </c>
      <c r="Y329"/>
      <c r="Z329"/>
      <c r="AA329"/>
      <c r="AB329"/>
      <c r="AC329"/>
      <c r="AD329"/>
      <c r="AE329"/>
      <c r="AF329"/>
      <c r="AG329"/>
      <c r="AH329"/>
      <c r="AI329"/>
      <c r="AJ329"/>
      <c r="AK329"/>
      <c r="AL329"/>
      <c r="AM329"/>
      <c r="AN329"/>
      <c r="AO329"/>
      <c r="AP329"/>
      <c r="AQ329"/>
      <c r="AR329"/>
      <c r="AS329"/>
      <c r="AT329"/>
      <c r="AU329"/>
      <c r="AV329"/>
      <c r="AW329"/>
      <c r="AX329"/>
    </row>
    <row r="330" spans="1:50" s="7" customFormat="1" ht="75" x14ac:dyDescent="0.25">
      <c r="A330" s="14" t="s">
        <v>320</v>
      </c>
      <c r="B330" s="15">
        <v>1522010000</v>
      </c>
      <c r="C330" s="16" t="s">
        <v>26</v>
      </c>
      <c r="D330" s="16" t="s">
        <v>51</v>
      </c>
      <c r="E330" s="31" t="s">
        <v>387</v>
      </c>
      <c r="F330" s="79" t="s">
        <v>400</v>
      </c>
      <c r="G330" s="31" t="s">
        <v>521</v>
      </c>
      <c r="H330" s="16" t="str">
        <f>VLOOKUP(D330,'[2]DATOS PRESUP'!$A$15:$C$33,3)</f>
        <v>Administración del mantenimiento y soporte de equipo informático, cómputo y redes de la Universidad Politécnica del Bicentenario</v>
      </c>
      <c r="I330" s="17">
        <v>3980</v>
      </c>
      <c r="J330" s="15" t="str">
        <f>VLOOKUP(I330,[2]partidas!$A$1:$B$274,2)</f>
        <v>Impuesto sobre nóminas y otros que se deriven de una relación laboral</v>
      </c>
      <c r="K330" s="18">
        <f t="shared" si="5"/>
        <v>13045.439999999995</v>
      </c>
      <c r="L330" s="18">
        <v>1087.1199999999999</v>
      </c>
      <c r="M330" s="18">
        <v>1087.1199999999999</v>
      </c>
      <c r="N330" s="57">
        <v>1087.1199999999999</v>
      </c>
      <c r="O330" s="57">
        <v>1087.1199999999999</v>
      </c>
      <c r="P330" s="57">
        <v>1087.1199999999999</v>
      </c>
      <c r="Q330" s="57">
        <v>1087.1199999999999</v>
      </c>
      <c r="R330" s="57">
        <v>1087.1199999999999</v>
      </c>
      <c r="S330" s="57">
        <v>1087.1199999999999</v>
      </c>
      <c r="T330" s="57">
        <v>1087.1199999999999</v>
      </c>
      <c r="U330" s="57">
        <v>1087.1199999999999</v>
      </c>
      <c r="V330" s="57">
        <v>1087.1199999999999</v>
      </c>
      <c r="W330" s="57">
        <v>1087.1199999999999</v>
      </c>
      <c r="X330" s="58" t="s">
        <v>399</v>
      </c>
      <c r="Y330"/>
      <c r="Z330"/>
      <c r="AA330"/>
      <c r="AB330"/>
      <c r="AC330"/>
      <c r="AD330"/>
      <c r="AE330"/>
      <c r="AF330"/>
      <c r="AG330"/>
      <c r="AH330"/>
      <c r="AI330"/>
      <c r="AJ330"/>
      <c r="AK330"/>
      <c r="AL330"/>
      <c r="AM330"/>
      <c r="AN330"/>
      <c r="AO330"/>
      <c r="AP330"/>
      <c r="AQ330"/>
      <c r="AR330"/>
      <c r="AS330"/>
      <c r="AT330"/>
      <c r="AU330"/>
      <c r="AV330"/>
      <c r="AW330"/>
      <c r="AX330"/>
    </row>
    <row r="331" spans="1:50" s="7" customFormat="1" ht="75" x14ac:dyDescent="0.25">
      <c r="A331" s="14" t="s">
        <v>58</v>
      </c>
      <c r="B331" s="15">
        <v>1522010000</v>
      </c>
      <c r="C331" s="16" t="s">
        <v>31</v>
      </c>
      <c r="D331" s="16" t="s">
        <v>53</v>
      </c>
      <c r="E331" s="31" t="s">
        <v>386</v>
      </c>
      <c r="F331" s="79" t="s">
        <v>402</v>
      </c>
      <c r="G331" s="31" t="s">
        <v>522</v>
      </c>
      <c r="H331" s="16" t="str">
        <f>VLOOKUP(D331,'[2]DATOS PRESUP'!$A$15:$C$33,3)</f>
        <v>Administración de los servicios escolares de la Universidad Politécnica del Bicentenario</v>
      </c>
      <c r="I331" s="17">
        <v>3980</v>
      </c>
      <c r="J331" s="15" t="str">
        <f>VLOOKUP(I331,[2]partidas!$A$1:$B$274,2)</f>
        <v>Impuesto sobre nóminas y otros que se deriven de una relación laboral</v>
      </c>
      <c r="K331" s="18">
        <f t="shared" si="5"/>
        <v>22896.359999999997</v>
      </c>
      <c r="L331" s="18">
        <v>1908.03</v>
      </c>
      <c r="M331" s="18">
        <v>1908.03</v>
      </c>
      <c r="N331" s="57">
        <v>1908.03</v>
      </c>
      <c r="O331" s="57">
        <v>1908.03</v>
      </c>
      <c r="P331" s="57">
        <v>1908.03</v>
      </c>
      <c r="Q331" s="57">
        <v>1908.03</v>
      </c>
      <c r="R331" s="57">
        <v>1908.03</v>
      </c>
      <c r="S331" s="57">
        <v>1908.03</v>
      </c>
      <c r="T331" s="57">
        <v>1908.03</v>
      </c>
      <c r="U331" s="57">
        <v>1908.03</v>
      </c>
      <c r="V331" s="57">
        <v>1908.03</v>
      </c>
      <c r="W331" s="57">
        <v>1908.03</v>
      </c>
      <c r="X331" s="58" t="s">
        <v>399</v>
      </c>
      <c r="Y331"/>
      <c r="Z331"/>
      <c r="AA331"/>
      <c r="AB331"/>
      <c r="AC331"/>
      <c r="AD331"/>
      <c r="AE331"/>
      <c r="AF331"/>
      <c r="AG331"/>
      <c r="AH331"/>
      <c r="AI331"/>
      <c r="AJ331"/>
      <c r="AK331"/>
      <c r="AL331"/>
      <c r="AM331"/>
      <c r="AN331"/>
      <c r="AO331"/>
      <c r="AP331"/>
      <c r="AQ331"/>
      <c r="AR331"/>
      <c r="AS331"/>
      <c r="AT331"/>
      <c r="AU331"/>
      <c r="AV331"/>
      <c r="AW331"/>
      <c r="AX331"/>
    </row>
    <row r="332" spans="1:50" s="7" customFormat="1" ht="75" x14ac:dyDescent="0.25">
      <c r="A332" s="14" t="s">
        <v>86</v>
      </c>
      <c r="B332" s="15">
        <v>1522010000</v>
      </c>
      <c r="C332" s="16" t="s">
        <v>26</v>
      </c>
      <c r="D332" s="16" t="s">
        <v>55</v>
      </c>
      <c r="E332" s="31" t="s">
        <v>386</v>
      </c>
      <c r="F332" s="79" t="s">
        <v>403</v>
      </c>
      <c r="G332" s="31" t="s">
        <v>513</v>
      </c>
      <c r="H332" s="16" t="str">
        <f>VLOOKUP(D332,'[2]DATOS PRESUP'!$A$15:$C$33,3)</f>
        <v>Gestión de proyectos de investigación, innovación y desarrollo tecnológico de la UPB</v>
      </c>
      <c r="I332" s="17">
        <v>3980</v>
      </c>
      <c r="J332" s="15" t="str">
        <f>VLOOKUP(I332,[2]partidas!$A$1:$B$274,2)</f>
        <v>Impuesto sobre nóminas y otros que se deriven de una relación laboral</v>
      </c>
      <c r="K332" s="18">
        <f t="shared" si="5"/>
        <v>12968.030000000002</v>
      </c>
      <c r="L332" s="18">
        <f>1080.7-0.37</f>
        <v>1080.3300000000002</v>
      </c>
      <c r="M332" s="18">
        <v>1080.7</v>
      </c>
      <c r="N332" s="57">
        <v>1080.7</v>
      </c>
      <c r="O332" s="57">
        <v>1080.7</v>
      </c>
      <c r="P332" s="57">
        <v>1080.7</v>
      </c>
      <c r="Q332" s="57">
        <v>1080.7</v>
      </c>
      <c r="R332" s="57">
        <v>1080.7</v>
      </c>
      <c r="S332" s="57">
        <v>1080.7</v>
      </c>
      <c r="T332" s="57">
        <v>1080.7</v>
      </c>
      <c r="U332" s="57">
        <v>1080.7</v>
      </c>
      <c r="V332" s="57">
        <v>1080.7</v>
      </c>
      <c r="W332" s="57">
        <v>1080.7</v>
      </c>
      <c r="X332" s="58" t="s">
        <v>399</v>
      </c>
      <c r="Y332"/>
      <c r="Z332"/>
      <c r="AA332"/>
      <c r="AB332"/>
      <c r="AC332"/>
      <c r="AD332"/>
      <c r="AE332"/>
      <c r="AF332"/>
      <c r="AG332"/>
      <c r="AH332"/>
      <c r="AI332"/>
      <c r="AJ332"/>
      <c r="AK332"/>
      <c r="AL332"/>
      <c r="AM332"/>
      <c r="AN332"/>
      <c r="AO332"/>
      <c r="AP332"/>
      <c r="AQ332"/>
      <c r="AR332"/>
      <c r="AS332"/>
      <c r="AT332"/>
      <c r="AU332"/>
      <c r="AV332"/>
      <c r="AW332"/>
      <c r="AX332"/>
    </row>
    <row r="333" spans="1:50" s="1" customFormat="1" ht="30" x14ac:dyDescent="0.25">
      <c r="A333" s="14" t="s">
        <v>58</v>
      </c>
      <c r="B333" s="15">
        <v>2522221040</v>
      </c>
      <c r="C333" s="16" t="s">
        <v>31</v>
      </c>
      <c r="D333" s="16" t="s">
        <v>53</v>
      </c>
      <c r="E333" s="31" t="s">
        <v>386</v>
      </c>
      <c r="F333" s="79" t="s">
        <v>393</v>
      </c>
      <c r="G333" s="31" t="s">
        <v>522</v>
      </c>
      <c r="H333" s="16" t="s">
        <v>54</v>
      </c>
      <c r="I333" s="17">
        <v>3180</v>
      </c>
      <c r="J333" s="15" t="s">
        <v>59</v>
      </c>
      <c r="K333" s="18">
        <f t="shared" si="5"/>
        <v>1000</v>
      </c>
      <c r="L333" s="18"/>
      <c r="M333" s="18"/>
      <c r="N333" s="57"/>
      <c r="O333" s="57"/>
      <c r="P333" s="57"/>
      <c r="Q333" s="57">
        <v>1000</v>
      </c>
      <c r="R333" s="57"/>
      <c r="S333" s="57"/>
      <c r="T333" s="57"/>
      <c r="U333" s="57"/>
      <c r="V333" s="57"/>
      <c r="W333" s="57"/>
      <c r="X333" s="58" t="s">
        <v>60</v>
      </c>
      <c r="Y333"/>
      <c r="Z333"/>
      <c r="AA333"/>
      <c r="AB333"/>
      <c r="AC333"/>
      <c r="AD333"/>
      <c r="AE333"/>
      <c r="AF333"/>
      <c r="AG333"/>
      <c r="AH333"/>
      <c r="AI333"/>
      <c r="AJ333"/>
      <c r="AK333"/>
      <c r="AL333"/>
      <c r="AM333"/>
      <c r="AN333"/>
      <c r="AO333"/>
      <c r="AP333"/>
      <c r="AQ333"/>
      <c r="AR333"/>
      <c r="AS333"/>
      <c r="AT333"/>
      <c r="AU333"/>
      <c r="AV333"/>
      <c r="AW333"/>
      <c r="AX333"/>
    </row>
    <row r="334" spans="1:50" s="1" customFormat="1" ht="60" x14ac:dyDescent="0.25">
      <c r="A334" s="14" t="s">
        <v>58</v>
      </c>
      <c r="B334" s="15">
        <v>2522221040</v>
      </c>
      <c r="C334" s="16" t="s">
        <v>31</v>
      </c>
      <c r="D334" s="16" t="s">
        <v>53</v>
      </c>
      <c r="E334" s="31" t="s">
        <v>386</v>
      </c>
      <c r="F334" s="79" t="s">
        <v>393</v>
      </c>
      <c r="G334" s="31" t="s">
        <v>522</v>
      </c>
      <c r="H334" s="16" t="s">
        <v>54</v>
      </c>
      <c r="I334" s="17">
        <v>3360</v>
      </c>
      <c r="J334" s="15" t="s">
        <v>61</v>
      </c>
      <c r="K334" s="18">
        <f t="shared" si="5"/>
        <v>15000</v>
      </c>
      <c r="L334" s="18"/>
      <c r="M334" s="18"/>
      <c r="N334" s="57">
        <v>15000</v>
      </c>
      <c r="O334" s="57"/>
      <c r="P334" s="57"/>
      <c r="Q334" s="57"/>
      <c r="R334" s="57"/>
      <c r="S334" s="57"/>
      <c r="T334" s="57"/>
      <c r="U334" s="57"/>
      <c r="V334" s="57"/>
      <c r="W334" s="57"/>
      <c r="X334" s="58" t="s">
        <v>62</v>
      </c>
      <c r="Y334"/>
      <c r="Z334"/>
      <c r="AA334"/>
      <c r="AB334"/>
      <c r="AC334"/>
      <c r="AD334"/>
      <c r="AE334"/>
      <c r="AF334"/>
      <c r="AG334"/>
      <c r="AH334"/>
      <c r="AI334"/>
      <c r="AJ334"/>
      <c r="AK334"/>
      <c r="AL334"/>
      <c r="AM334"/>
      <c r="AN334"/>
      <c r="AO334"/>
      <c r="AP334"/>
      <c r="AQ334"/>
      <c r="AR334"/>
      <c r="AS334"/>
      <c r="AT334"/>
      <c r="AU334"/>
      <c r="AV334"/>
      <c r="AW334"/>
      <c r="AX334"/>
    </row>
    <row r="335" spans="1:50" s="1" customFormat="1" ht="60" x14ac:dyDescent="0.25">
      <c r="A335" s="14" t="s">
        <v>58</v>
      </c>
      <c r="B335" s="15">
        <v>2522221040</v>
      </c>
      <c r="C335" s="16" t="s">
        <v>31</v>
      </c>
      <c r="D335" s="16" t="s">
        <v>53</v>
      </c>
      <c r="E335" s="31" t="s">
        <v>386</v>
      </c>
      <c r="F335" s="79" t="s">
        <v>393</v>
      </c>
      <c r="G335" s="31" t="s">
        <v>522</v>
      </c>
      <c r="H335" s="16" t="s">
        <v>54</v>
      </c>
      <c r="I335" s="17">
        <v>3360</v>
      </c>
      <c r="J335" s="15" t="s">
        <v>61</v>
      </c>
      <c r="K335" s="18">
        <f t="shared" si="5"/>
        <v>100000</v>
      </c>
      <c r="L335" s="18"/>
      <c r="M335" s="18"/>
      <c r="N335" s="57">
        <v>100000</v>
      </c>
      <c r="O335" s="57"/>
      <c r="P335" s="57"/>
      <c r="Q335" s="57"/>
      <c r="R335" s="57"/>
      <c r="S335" s="57"/>
      <c r="T335" s="57"/>
      <c r="U335" s="57"/>
      <c r="V335" s="57"/>
      <c r="W335" s="57"/>
      <c r="X335" s="58" t="s">
        <v>63</v>
      </c>
      <c r="Y335"/>
      <c r="Z335"/>
      <c r="AA335"/>
      <c r="AB335"/>
      <c r="AC335"/>
      <c r="AD335"/>
      <c r="AE335"/>
      <c r="AF335"/>
      <c r="AG335"/>
      <c r="AH335"/>
      <c r="AI335"/>
      <c r="AJ335"/>
      <c r="AK335"/>
      <c r="AL335"/>
      <c r="AM335"/>
      <c r="AN335"/>
      <c r="AO335"/>
      <c r="AP335"/>
      <c r="AQ335"/>
      <c r="AR335"/>
      <c r="AS335"/>
      <c r="AT335"/>
      <c r="AU335"/>
      <c r="AV335"/>
      <c r="AW335"/>
      <c r="AX335"/>
    </row>
    <row r="336" spans="1:50" s="1" customFormat="1" ht="75" x14ac:dyDescent="0.25">
      <c r="A336" s="14" t="s">
        <v>58</v>
      </c>
      <c r="B336" s="15">
        <v>2522221040</v>
      </c>
      <c r="C336" s="16" t="s">
        <v>31</v>
      </c>
      <c r="D336" s="16" t="s">
        <v>53</v>
      </c>
      <c r="E336" s="31" t="s">
        <v>386</v>
      </c>
      <c r="F336" s="79" t="s">
        <v>393</v>
      </c>
      <c r="G336" s="31" t="s">
        <v>522</v>
      </c>
      <c r="H336" s="16" t="s">
        <v>54</v>
      </c>
      <c r="I336" s="17">
        <v>3360</v>
      </c>
      <c r="J336" s="15" t="s">
        <v>64</v>
      </c>
      <c r="K336" s="18">
        <f t="shared" si="5"/>
        <v>11000</v>
      </c>
      <c r="L336" s="18"/>
      <c r="M336" s="18"/>
      <c r="N336" s="57"/>
      <c r="O336" s="57"/>
      <c r="P336" s="57">
        <v>11000</v>
      </c>
      <c r="Q336" s="57"/>
      <c r="R336" s="57"/>
      <c r="S336" s="57"/>
      <c r="T336" s="57"/>
      <c r="U336" s="57"/>
      <c r="V336" s="57"/>
      <c r="W336" s="57"/>
      <c r="X336" s="58" t="s">
        <v>62</v>
      </c>
      <c r="Y336"/>
      <c r="Z336"/>
      <c r="AA336"/>
      <c r="AB336"/>
      <c r="AC336"/>
      <c r="AD336"/>
      <c r="AE336"/>
      <c r="AF336"/>
      <c r="AG336"/>
      <c r="AH336"/>
      <c r="AI336"/>
      <c r="AJ336"/>
      <c r="AK336"/>
      <c r="AL336"/>
      <c r="AM336"/>
      <c r="AN336"/>
      <c r="AO336"/>
      <c r="AP336"/>
      <c r="AQ336"/>
      <c r="AR336"/>
      <c r="AS336"/>
      <c r="AT336"/>
      <c r="AU336"/>
      <c r="AV336"/>
      <c r="AW336"/>
      <c r="AX336"/>
    </row>
    <row r="337" spans="1:50" s="1" customFormat="1" ht="75" x14ac:dyDescent="0.25">
      <c r="A337" s="14" t="s">
        <v>58</v>
      </c>
      <c r="B337" s="15">
        <v>2522221040</v>
      </c>
      <c r="C337" s="16" t="s">
        <v>31</v>
      </c>
      <c r="D337" s="16" t="s">
        <v>53</v>
      </c>
      <c r="E337" s="31" t="s">
        <v>386</v>
      </c>
      <c r="F337" s="79" t="s">
        <v>393</v>
      </c>
      <c r="G337" s="31" t="s">
        <v>522</v>
      </c>
      <c r="H337" s="16" t="s">
        <v>54</v>
      </c>
      <c r="I337" s="17">
        <v>3360</v>
      </c>
      <c r="J337" s="15" t="s">
        <v>64</v>
      </c>
      <c r="K337" s="18">
        <f t="shared" si="5"/>
        <v>120060</v>
      </c>
      <c r="L337" s="18"/>
      <c r="M337" s="18"/>
      <c r="N337" s="57"/>
      <c r="O337" s="57"/>
      <c r="P337" s="57">
        <v>120060</v>
      </c>
      <c r="Q337" s="57"/>
      <c r="R337" s="57"/>
      <c r="S337" s="57"/>
      <c r="T337" s="57"/>
      <c r="U337" s="57"/>
      <c r="V337" s="57"/>
      <c r="W337" s="57"/>
      <c r="X337" s="58" t="s">
        <v>63</v>
      </c>
      <c r="Y337"/>
      <c r="Z337"/>
      <c r="AA337"/>
      <c r="AB337"/>
      <c r="AC337"/>
      <c r="AD337"/>
      <c r="AE337"/>
      <c r="AF337"/>
      <c r="AG337"/>
      <c r="AH337"/>
      <c r="AI337"/>
      <c r="AJ337"/>
      <c r="AK337"/>
      <c r="AL337"/>
      <c r="AM337"/>
      <c r="AN337"/>
      <c r="AO337"/>
      <c r="AP337"/>
      <c r="AQ337"/>
      <c r="AR337"/>
      <c r="AS337"/>
      <c r="AT337"/>
      <c r="AU337"/>
      <c r="AV337"/>
      <c r="AW337"/>
      <c r="AX337"/>
    </row>
    <row r="338" spans="1:50" s="1" customFormat="1" ht="60" x14ac:dyDescent="0.25">
      <c r="A338" s="14" t="s">
        <v>58</v>
      </c>
      <c r="B338" s="15">
        <v>2522221040</v>
      </c>
      <c r="C338" s="16" t="s">
        <v>31</v>
      </c>
      <c r="D338" s="16" t="s">
        <v>53</v>
      </c>
      <c r="E338" s="31" t="s">
        <v>386</v>
      </c>
      <c r="F338" s="79" t="s">
        <v>393</v>
      </c>
      <c r="G338" s="31" t="s">
        <v>522</v>
      </c>
      <c r="H338" s="16" t="s">
        <v>54</v>
      </c>
      <c r="I338" s="17">
        <v>3390</v>
      </c>
      <c r="J338" s="15" t="s">
        <v>67</v>
      </c>
      <c r="K338" s="18">
        <f t="shared" si="5"/>
        <v>48200</v>
      </c>
      <c r="L338" s="18"/>
      <c r="M338" s="18"/>
      <c r="N338" s="57"/>
      <c r="O338" s="57"/>
      <c r="P338" s="57"/>
      <c r="Q338" s="57"/>
      <c r="R338" s="57"/>
      <c r="S338" s="57"/>
      <c r="T338" s="57"/>
      <c r="U338" s="57"/>
      <c r="V338" s="57"/>
      <c r="W338" s="57">
        <v>48200</v>
      </c>
      <c r="X338" s="58" t="s">
        <v>68</v>
      </c>
      <c r="Y338"/>
      <c r="Z338"/>
      <c r="AA338"/>
      <c r="AB338"/>
      <c r="AC338"/>
      <c r="AD338"/>
      <c r="AE338"/>
      <c r="AF338"/>
      <c r="AG338"/>
      <c r="AH338"/>
      <c r="AI338"/>
      <c r="AJ338"/>
      <c r="AK338"/>
      <c r="AL338"/>
      <c r="AM338"/>
      <c r="AN338"/>
      <c r="AO338"/>
      <c r="AP338"/>
      <c r="AQ338"/>
      <c r="AR338"/>
      <c r="AS338"/>
      <c r="AT338"/>
      <c r="AU338"/>
      <c r="AV338"/>
      <c r="AW338"/>
      <c r="AX338"/>
    </row>
    <row r="339" spans="1:50" s="1" customFormat="1" ht="45" x14ac:dyDescent="0.25">
      <c r="A339" s="14" t="s">
        <v>58</v>
      </c>
      <c r="B339" s="15">
        <v>2522221040</v>
      </c>
      <c r="C339" s="16" t="s">
        <v>31</v>
      </c>
      <c r="D339" s="16" t="s">
        <v>53</v>
      </c>
      <c r="E339" s="31" t="s">
        <v>386</v>
      </c>
      <c r="F339" s="79" t="s">
        <v>393</v>
      </c>
      <c r="G339" s="31" t="s">
        <v>522</v>
      </c>
      <c r="H339" s="16" t="s">
        <v>54</v>
      </c>
      <c r="I339" s="17">
        <v>2210</v>
      </c>
      <c r="J339" s="15" t="s">
        <v>65</v>
      </c>
      <c r="K339" s="18">
        <f t="shared" si="5"/>
        <v>1000</v>
      </c>
      <c r="L339" s="18"/>
      <c r="M339" s="18"/>
      <c r="N339" s="57"/>
      <c r="O339" s="57"/>
      <c r="P339" s="57"/>
      <c r="Q339" s="57">
        <v>1000</v>
      </c>
      <c r="R339" s="57"/>
      <c r="S339" s="57"/>
      <c r="T339" s="57"/>
      <c r="U339" s="57"/>
      <c r="V339" s="57"/>
      <c r="W339" s="57"/>
      <c r="X339" s="58" t="s">
        <v>66</v>
      </c>
      <c r="Y339"/>
      <c r="Z339"/>
      <c r="AA339"/>
      <c r="AB339"/>
      <c r="AC339"/>
      <c r="AD339"/>
      <c r="AE339"/>
      <c r="AF339"/>
      <c r="AG339"/>
      <c r="AH339"/>
      <c r="AI339"/>
      <c r="AJ339"/>
      <c r="AK339"/>
      <c r="AL339"/>
      <c r="AM339"/>
      <c r="AN339"/>
      <c r="AO339"/>
      <c r="AP339"/>
      <c r="AQ339"/>
      <c r="AR339"/>
      <c r="AS339"/>
      <c r="AT339"/>
      <c r="AU339"/>
      <c r="AV339"/>
      <c r="AW339"/>
      <c r="AX339"/>
    </row>
    <row r="340" spans="1:50" s="1" customFormat="1" ht="60" x14ac:dyDescent="0.25">
      <c r="A340" s="14" t="s">
        <v>58</v>
      </c>
      <c r="B340" s="15">
        <v>1522010000</v>
      </c>
      <c r="C340" s="16" t="s">
        <v>31</v>
      </c>
      <c r="D340" s="16" t="s">
        <v>53</v>
      </c>
      <c r="E340" s="31" t="s">
        <v>386</v>
      </c>
      <c r="F340" s="79" t="s">
        <v>393</v>
      </c>
      <c r="G340" s="31" t="s">
        <v>522</v>
      </c>
      <c r="H340" s="16" t="s">
        <v>54</v>
      </c>
      <c r="I340" s="17">
        <v>3390</v>
      </c>
      <c r="J340" s="15" t="s">
        <v>67</v>
      </c>
      <c r="K340" s="18">
        <f t="shared" si="5"/>
        <v>211000</v>
      </c>
      <c r="L340" s="18"/>
      <c r="M340" s="18"/>
      <c r="N340" s="57"/>
      <c r="O340" s="57"/>
      <c r="P340" s="57"/>
      <c r="Q340" s="57"/>
      <c r="R340" s="57">
        <v>105500</v>
      </c>
      <c r="S340" s="57"/>
      <c r="T340" s="57">
        <v>105500</v>
      </c>
      <c r="U340" s="57"/>
      <c r="V340" s="57"/>
      <c r="W340" s="57"/>
      <c r="X340" s="58" t="s">
        <v>68</v>
      </c>
      <c r="Y340"/>
      <c r="Z340"/>
      <c r="AA340"/>
      <c r="AB340"/>
      <c r="AC340"/>
      <c r="AD340"/>
      <c r="AE340"/>
      <c r="AF340"/>
      <c r="AG340"/>
      <c r="AH340"/>
      <c r="AI340"/>
      <c r="AJ340"/>
      <c r="AK340"/>
      <c r="AL340"/>
      <c r="AM340"/>
      <c r="AN340"/>
      <c r="AO340"/>
      <c r="AP340"/>
      <c r="AQ340"/>
      <c r="AR340"/>
      <c r="AS340"/>
      <c r="AT340"/>
      <c r="AU340"/>
      <c r="AV340"/>
      <c r="AW340"/>
      <c r="AX340"/>
    </row>
    <row r="341" spans="1:50" s="1" customFormat="1" ht="30" x14ac:dyDescent="0.25">
      <c r="A341" s="14" t="s">
        <v>58</v>
      </c>
      <c r="B341" s="15">
        <v>1522010000</v>
      </c>
      <c r="C341" s="16" t="s">
        <v>31</v>
      </c>
      <c r="D341" s="16" t="s">
        <v>53</v>
      </c>
      <c r="E341" s="31" t="s">
        <v>386</v>
      </c>
      <c r="F341" s="79" t="s">
        <v>393</v>
      </c>
      <c r="G341" s="31" t="s">
        <v>522</v>
      </c>
      <c r="H341" s="16" t="s">
        <v>54</v>
      </c>
      <c r="I341" s="17">
        <v>3180</v>
      </c>
      <c r="J341" s="15" t="s">
        <v>59</v>
      </c>
      <c r="K341" s="18">
        <f t="shared" si="5"/>
        <v>2000</v>
      </c>
      <c r="L341" s="18"/>
      <c r="M341" s="18"/>
      <c r="N341" s="57"/>
      <c r="O341" s="57"/>
      <c r="P341" s="57"/>
      <c r="Q341" s="57"/>
      <c r="R341" s="57"/>
      <c r="S341" s="57"/>
      <c r="T341" s="57">
        <v>1000</v>
      </c>
      <c r="U341" s="57"/>
      <c r="V341" s="57">
        <v>1000</v>
      </c>
      <c r="W341" s="57"/>
      <c r="X341" s="58" t="s">
        <v>60</v>
      </c>
      <c r="Y341"/>
      <c r="Z341"/>
      <c r="AA341"/>
      <c r="AB341"/>
      <c r="AC341"/>
      <c r="AD341"/>
      <c r="AE341"/>
      <c r="AF341"/>
      <c r="AG341"/>
      <c r="AH341"/>
      <c r="AI341"/>
      <c r="AJ341"/>
      <c r="AK341"/>
      <c r="AL341"/>
      <c r="AM341"/>
      <c r="AN341"/>
      <c r="AO341"/>
      <c r="AP341"/>
      <c r="AQ341"/>
      <c r="AR341"/>
      <c r="AS341"/>
      <c r="AT341"/>
      <c r="AU341"/>
      <c r="AV341"/>
      <c r="AW341"/>
      <c r="AX341"/>
    </row>
    <row r="342" spans="1:50" s="1" customFormat="1" ht="30" x14ac:dyDescent="0.25">
      <c r="A342" s="14" t="s">
        <v>350</v>
      </c>
      <c r="B342" s="15">
        <v>1522010000</v>
      </c>
      <c r="C342" s="28" t="s">
        <v>26</v>
      </c>
      <c r="D342" s="16" t="s">
        <v>47</v>
      </c>
      <c r="E342" s="31" t="s">
        <v>387</v>
      </c>
      <c r="F342" s="79" t="s">
        <v>386</v>
      </c>
      <c r="G342" s="31" t="s">
        <v>509</v>
      </c>
      <c r="H342" s="16"/>
      <c r="I342" s="17">
        <v>3250</v>
      </c>
      <c r="J342" s="15" t="s">
        <v>428</v>
      </c>
      <c r="K342" s="18">
        <f t="shared" si="5"/>
        <v>177606</v>
      </c>
      <c r="L342" s="18">
        <v>14800.5</v>
      </c>
      <c r="M342" s="18">
        <v>14800.5</v>
      </c>
      <c r="N342" s="57">
        <v>14800.5</v>
      </c>
      <c r="O342" s="57">
        <v>14800.5</v>
      </c>
      <c r="P342" s="57">
        <v>14800.5</v>
      </c>
      <c r="Q342" s="57">
        <v>14800.5</v>
      </c>
      <c r="R342" s="57">
        <v>14800.5</v>
      </c>
      <c r="S342" s="57">
        <v>14800.5</v>
      </c>
      <c r="T342" s="57">
        <v>14800.5</v>
      </c>
      <c r="U342" s="57">
        <v>14800.5</v>
      </c>
      <c r="V342" s="57">
        <v>14800.5</v>
      </c>
      <c r="W342" s="57">
        <v>14800.5</v>
      </c>
      <c r="X342" s="58"/>
      <c r="Y342"/>
      <c r="Z342"/>
      <c r="AA342"/>
      <c r="AB342"/>
      <c r="AC342"/>
      <c r="AD342"/>
      <c r="AE342"/>
      <c r="AF342"/>
      <c r="AG342"/>
      <c r="AH342"/>
      <c r="AI342"/>
      <c r="AJ342"/>
      <c r="AK342"/>
      <c r="AL342"/>
      <c r="AM342"/>
      <c r="AN342"/>
      <c r="AO342"/>
      <c r="AP342"/>
      <c r="AQ342"/>
      <c r="AR342"/>
      <c r="AS342"/>
      <c r="AT342"/>
      <c r="AU342"/>
      <c r="AV342"/>
      <c r="AW342"/>
      <c r="AX342"/>
    </row>
    <row r="343" spans="1:50" s="1" customFormat="1" ht="75" x14ac:dyDescent="0.25">
      <c r="A343" s="14" t="s">
        <v>58</v>
      </c>
      <c r="B343" s="15">
        <v>1522010000</v>
      </c>
      <c r="C343" s="16" t="s">
        <v>31</v>
      </c>
      <c r="D343" s="16" t="s">
        <v>53</v>
      </c>
      <c r="E343" s="31" t="s">
        <v>386</v>
      </c>
      <c r="F343" s="79" t="s">
        <v>393</v>
      </c>
      <c r="G343" s="31" t="s">
        <v>522</v>
      </c>
      <c r="H343" s="16" t="s">
        <v>54</v>
      </c>
      <c r="I343" s="17">
        <v>3360</v>
      </c>
      <c r="J343" s="15" t="s">
        <v>64</v>
      </c>
      <c r="K343" s="18">
        <f t="shared" si="5"/>
        <v>16740</v>
      </c>
      <c r="L343" s="18"/>
      <c r="M343" s="18"/>
      <c r="N343" s="57"/>
      <c r="O343" s="57"/>
      <c r="P343" s="57"/>
      <c r="Q343" s="57"/>
      <c r="R343" s="57"/>
      <c r="S343" s="57">
        <v>10000</v>
      </c>
      <c r="T343" s="57"/>
      <c r="U343" s="57">
        <v>6740</v>
      </c>
      <c r="V343" s="57"/>
      <c r="W343" s="57"/>
      <c r="X343" s="58" t="s">
        <v>62</v>
      </c>
      <c r="Y343"/>
      <c r="Z343"/>
      <c r="AA343"/>
      <c r="AB343"/>
      <c r="AC343"/>
      <c r="AD343"/>
      <c r="AE343"/>
      <c r="AF343"/>
      <c r="AG343"/>
      <c r="AH343"/>
      <c r="AI343"/>
      <c r="AJ343"/>
      <c r="AK343"/>
      <c r="AL343"/>
      <c r="AM343"/>
      <c r="AN343"/>
      <c r="AO343"/>
      <c r="AP343"/>
      <c r="AQ343"/>
      <c r="AR343"/>
      <c r="AS343"/>
      <c r="AT343"/>
      <c r="AU343"/>
      <c r="AV343"/>
      <c r="AW343"/>
      <c r="AX343"/>
    </row>
    <row r="344" spans="1:50" s="1" customFormat="1" ht="75" x14ac:dyDescent="0.25">
      <c r="A344" s="14" t="s">
        <v>58</v>
      </c>
      <c r="B344" s="15">
        <v>1522010000</v>
      </c>
      <c r="C344" s="16" t="s">
        <v>31</v>
      </c>
      <c r="D344" s="16" t="s">
        <v>53</v>
      </c>
      <c r="E344" s="31" t="s">
        <v>386</v>
      </c>
      <c r="F344" s="79" t="s">
        <v>393</v>
      </c>
      <c r="G344" s="31" t="s">
        <v>522</v>
      </c>
      <c r="H344" s="16" t="s">
        <v>54</v>
      </c>
      <c r="I344" s="17">
        <v>3360</v>
      </c>
      <c r="J344" s="15" t="s">
        <v>64</v>
      </c>
      <c r="K344" s="18">
        <f t="shared" si="5"/>
        <v>100000</v>
      </c>
      <c r="L344" s="18"/>
      <c r="M344" s="18"/>
      <c r="N344" s="57"/>
      <c r="O344" s="57"/>
      <c r="P344" s="57"/>
      <c r="Q344" s="57"/>
      <c r="R344" s="57"/>
      <c r="S344" s="57">
        <v>100000</v>
      </c>
      <c r="T344" s="57"/>
      <c r="U344" s="57"/>
      <c r="V344" s="57"/>
      <c r="W344" s="57"/>
      <c r="X344" s="58" t="s">
        <v>63</v>
      </c>
      <c r="Y344"/>
      <c r="Z344"/>
      <c r="AA344"/>
      <c r="AB344"/>
      <c r="AC344"/>
      <c r="AD344"/>
      <c r="AE344"/>
      <c r="AF344"/>
      <c r="AG344"/>
      <c r="AH344"/>
      <c r="AI344"/>
      <c r="AJ344"/>
      <c r="AK344"/>
      <c r="AL344"/>
      <c r="AM344"/>
      <c r="AN344"/>
      <c r="AO344"/>
      <c r="AP344"/>
      <c r="AQ344"/>
      <c r="AR344"/>
      <c r="AS344"/>
      <c r="AT344"/>
      <c r="AU344"/>
      <c r="AV344"/>
      <c r="AW344"/>
      <c r="AX344"/>
    </row>
    <row r="345" spans="1:50" s="1" customFormat="1" ht="45" x14ac:dyDescent="0.25">
      <c r="A345" s="14" t="s">
        <v>58</v>
      </c>
      <c r="B345" s="15">
        <v>1522010000</v>
      </c>
      <c r="C345" s="16" t="s">
        <v>31</v>
      </c>
      <c r="D345" s="16" t="s">
        <v>53</v>
      </c>
      <c r="E345" s="31" t="s">
        <v>386</v>
      </c>
      <c r="F345" s="79" t="s">
        <v>393</v>
      </c>
      <c r="G345" s="31" t="s">
        <v>522</v>
      </c>
      <c r="H345" s="16" t="s">
        <v>54</v>
      </c>
      <c r="I345" s="17">
        <v>2210</v>
      </c>
      <c r="J345" s="15" t="s">
        <v>65</v>
      </c>
      <c r="K345" s="18">
        <f t="shared" si="5"/>
        <v>2000</v>
      </c>
      <c r="L345" s="18"/>
      <c r="M345" s="18"/>
      <c r="N345" s="57"/>
      <c r="O345" s="57"/>
      <c r="P345" s="57"/>
      <c r="Q345" s="57"/>
      <c r="R345" s="57"/>
      <c r="S345" s="57">
        <v>1000</v>
      </c>
      <c r="T345" s="57"/>
      <c r="U345" s="57"/>
      <c r="V345" s="57">
        <v>1000</v>
      </c>
      <c r="W345" s="57"/>
      <c r="X345" s="58" t="s">
        <v>66</v>
      </c>
      <c r="Y345"/>
      <c r="Z345"/>
      <c r="AA345"/>
      <c r="AB345"/>
      <c r="AC345"/>
      <c r="AD345"/>
      <c r="AE345"/>
      <c r="AF345"/>
      <c r="AG345"/>
      <c r="AH345"/>
      <c r="AI345"/>
      <c r="AJ345"/>
      <c r="AK345"/>
      <c r="AL345"/>
      <c r="AM345"/>
      <c r="AN345"/>
      <c r="AO345"/>
      <c r="AP345"/>
      <c r="AQ345"/>
      <c r="AR345"/>
      <c r="AS345"/>
      <c r="AT345"/>
      <c r="AU345"/>
      <c r="AV345"/>
      <c r="AW345"/>
      <c r="AX345"/>
    </row>
    <row r="346" spans="1:50" s="1" customFormat="1" ht="30" x14ac:dyDescent="0.25">
      <c r="A346" s="14" t="s">
        <v>425</v>
      </c>
      <c r="B346" s="15">
        <v>1522010000</v>
      </c>
      <c r="C346" s="16" t="s">
        <v>31</v>
      </c>
      <c r="D346" s="16" t="s">
        <v>40</v>
      </c>
      <c r="E346" s="31" t="s">
        <v>386</v>
      </c>
      <c r="F346" s="79" t="s">
        <v>396</v>
      </c>
      <c r="G346" s="31" t="s">
        <v>506</v>
      </c>
      <c r="H346" s="16" t="s">
        <v>41</v>
      </c>
      <c r="I346" s="17">
        <v>3920</v>
      </c>
      <c r="J346" s="15" t="s">
        <v>70</v>
      </c>
      <c r="K346" s="18">
        <f t="shared" si="5"/>
        <v>3880</v>
      </c>
      <c r="L346" s="18"/>
      <c r="M346" s="18">
        <v>3880</v>
      </c>
      <c r="N346" s="57"/>
      <c r="O346" s="57"/>
      <c r="P346" s="57"/>
      <c r="Q346" s="57"/>
      <c r="R346" s="57"/>
      <c r="S346" s="57"/>
      <c r="T346" s="57"/>
      <c r="U346" s="57"/>
      <c r="V346" s="57"/>
      <c r="W346" s="57"/>
      <c r="X346" s="58" t="s">
        <v>71</v>
      </c>
      <c r="Y346"/>
      <c r="Z346"/>
      <c r="AA346"/>
      <c r="AB346"/>
      <c r="AC346"/>
      <c r="AD346"/>
      <c r="AE346"/>
      <c r="AF346"/>
      <c r="AG346"/>
      <c r="AH346"/>
      <c r="AI346"/>
      <c r="AJ346"/>
      <c r="AK346"/>
      <c r="AL346"/>
      <c r="AM346"/>
      <c r="AN346"/>
      <c r="AO346"/>
      <c r="AP346"/>
      <c r="AQ346"/>
      <c r="AR346"/>
      <c r="AS346"/>
      <c r="AT346"/>
      <c r="AU346"/>
      <c r="AV346"/>
      <c r="AW346"/>
      <c r="AX346"/>
    </row>
    <row r="347" spans="1:50" s="1" customFormat="1" ht="48.75" x14ac:dyDescent="0.25">
      <c r="A347" s="14" t="s">
        <v>425</v>
      </c>
      <c r="B347" s="15">
        <v>1522010000</v>
      </c>
      <c r="C347" s="16" t="s">
        <v>31</v>
      </c>
      <c r="D347" s="16" t="s">
        <v>40</v>
      </c>
      <c r="E347" s="31" t="s">
        <v>386</v>
      </c>
      <c r="F347" s="79" t="s">
        <v>396</v>
      </c>
      <c r="G347" s="31" t="s">
        <v>506</v>
      </c>
      <c r="H347" s="16" t="s">
        <v>41</v>
      </c>
      <c r="I347" s="17">
        <v>4410</v>
      </c>
      <c r="J347" s="15" t="s">
        <v>72</v>
      </c>
      <c r="K347" s="18">
        <f t="shared" si="5"/>
        <v>292940</v>
      </c>
      <c r="L347" s="18"/>
      <c r="M347" s="18">
        <v>292940</v>
      </c>
      <c r="N347" s="57"/>
      <c r="O347" s="57"/>
      <c r="P347" s="57"/>
      <c r="Q347" s="57"/>
      <c r="R347" s="57"/>
      <c r="S347" s="57"/>
      <c r="T347" s="57"/>
      <c r="U347" s="57"/>
      <c r="V347" s="57"/>
      <c r="W347" s="57"/>
      <c r="X347" s="58" t="s">
        <v>73</v>
      </c>
      <c r="Y347"/>
      <c r="Z347"/>
      <c r="AA347"/>
      <c r="AB347"/>
      <c r="AC347"/>
      <c r="AD347"/>
      <c r="AE347"/>
      <c r="AF347"/>
      <c r="AG347"/>
      <c r="AH347"/>
      <c r="AI347"/>
      <c r="AJ347"/>
      <c r="AK347"/>
      <c r="AL347"/>
      <c r="AM347"/>
      <c r="AN347"/>
      <c r="AO347"/>
      <c r="AP347"/>
      <c r="AQ347"/>
      <c r="AR347"/>
      <c r="AS347"/>
      <c r="AT347"/>
      <c r="AU347"/>
      <c r="AV347"/>
      <c r="AW347"/>
      <c r="AX347"/>
    </row>
    <row r="348" spans="1:50" s="1" customFormat="1" ht="30" x14ac:dyDescent="0.25">
      <c r="A348" s="14" t="s">
        <v>425</v>
      </c>
      <c r="B348" s="15">
        <v>2522221040</v>
      </c>
      <c r="C348" s="16" t="s">
        <v>31</v>
      </c>
      <c r="D348" s="16" t="s">
        <v>40</v>
      </c>
      <c r="E348" s="31" t="s">
        <v>386</v>
      </c>
      <c r="F348" s="79" t="s">
        <v>396</v>
      </c>
      <c r="G348" s="31" t="s">
        <v>506</v>
      </c>
      <c r="H348" s="16" t="s">
        <v>41</v>
      </c>
      <c r="I348" s="17">
        <v>3720</v>
      </c>
      <c r="J348" s="15" t="s">
        <v>74</v>
      </c>
      <c r="K348" s="18">
        <f t="shared" si="5"/>
        <v>485</v>
      </c>
      <c r="L348" s="18"/>
      <c r="M348" s="18"/>
      <c r="N348" s="57"/>
      <c r="O348" s="57">
        <v>485</v>
      </c>
      <c r="P348" s="57"/>
      <c r="Q348" s="57"/>
      <c r="R348" s="57"/>
      <c r="S348" s="57"/>
      <c r="T348" s="57"/>
      <c r="U348" s="57"/>
      <c r="V348" s="57"/>
      <c r="W348" s="57"/>
      <c r="X348" s="58" t="s">
        <v>75</v>
      </c>
      <c r="Y348"/>
      <c r="Z348"/>
      <c r="AA348"/>
      <c r="AB348"/>
      <c r="AC348"/>
      <c r="AD348"/>
      <c r="AE348"/>
      <c r="AF348"/>
      <c r="AG348"/>
      <c r="AH348"/>
      <c r="AI348"/>
      <c r="AJ348"/>
      <c r="AK348"/>
      <c r="AL348"/>
      <c r="AM348"/>
      <c r="AN348"/>
      <c r="AO348"/>
      <c r="AP348"/>
      <c r="AQ348"/>
      <c r="AR348"/>
      <c r="AS348"/>
      <c r="AT348"/>
      <c r="AU348"/>
      <c r="AV348"/>
      <c r="AW348"/>
      <c r="AX348"/>
    </row>
    <row r="349" spans="1:50" s="1" customFormat="1" ht="30" x14ac:dyDescent="0.25">
      <c r="A349" s="14" t="s">
        <v>425</v>
      </c>
      <c r="B349" s="15">
        <v>2522221040</v>
      </c>
      <c r="C349" s="16" t="s">
        <v>31</v>
      </c>
      <c r="D349" s="16" t="s">
        <v>40</v>
      </c>
      <c r="E349" s="31" t="s">
        <v>386</v>
      </c>
      <c r="F349" s="79" t="s">
        <v>396</v>
      </c>
      <c r="G349" s="31" t="s">
        <v>506</v>
      </c>
      <c r="H349" s="16" t="s">
        <v>41</v>
      </c>
      <c r="I349" s="17">
        <v>3720</v>
      </c>
      <c r="J349" s="15" t="s">
        <v>74</v>
      </c>
      <c r="K349" s="18">
        <f t="shared" si="5"/>
        <v>2910</v>
      </c>
      <c r="L349" s="18"/>
      <c r="M349" s="18"/>
      <c r="N349" s="57"/>
      <c r="O349" s="57"/>
      <c r="P349" s="57"/>
      <c r="Q349" s="57">
        <v>2910</v>
      </c>
      <c r="R349" s="57"/>
      <c r="S349" s="57"/>
      <c r="T349" s="57"/>
      <c r="U349" s="57"/>
      <c r="V349" s="57"/>
      <c r="W349" s="57"/>
      <c r="X349" s="58" t="s">
        <v>76</v>
      </c>
      <c r="Y349"/>
      <c r="Z349"/>
      <c r="AA349"/>
      <c r="AB349"/>
      <c r="AC349"/>
      <c r="AD349"/>
      <c r="AE349"/>
      <c r="AF349"/>
      <c r="AG349"/>
      <c r="AH349"/>
      <c r="AI349"/>
      <c r="AJ349"/>
      <c r="AK349"/>
      <c r="AL349"/>
      <c r="AM349"/>
      <c r="AN349"/>
      <c r="AO349"/>
      <c r="AP349"/>
      <c r="AQ349"/>
      <c r="AR349"/>
      <c r="AS349"/>
      <c r="AT349"/>
      <c r="AU349"/>
      <c r="AV349"/>
      <c r="AW349"/>
      <c r="AX349"/>
    </row>
    <row r="350" spans="1:50" s="1" customFormat="1" ht="36.75" x14ac:dyDescent="0.25">
      <c r="A350" s="14" t="s">
        <v>425</v>
      </c>
      <c r="B350" s="15">
        <v>2522221040</v>
      </c>
      <c r="C350" s="16" t="s">
        <v>31</v>
      </c>
      <c r="D350" s="16" t="s">
        <v>40</v>
      </c>
      <c r="E350" s="31" t="s">
        <v>386</v>
      </c>
      <c r="F350" s="79" t="s">
        <v>396</v>
      </c>
      <c r="G350" s="31" t="s">
        <v>506</v>
      </c>
      <c r="H350" s="16" t="s">
        <v>41</v>
      </c>
      <c r="I350" s="17">
        <v>3750</v>
      </c>
      <c r="J350" s="15" t="s">
        <v>77</v>
      </c>
      <c r="K350" s="18">
        <f t="shared" si="5"/>
        <v>29100</v>
      </c>
      <c r="L350" s="18"/>
      <c r="M350" s="18"/>
      <c r="N350" s="57"/>
      <c r="O350" s="57">
        <v>29100</v>
      </c>
      <c r="P350" s="57"/>
      <c r="Q350" s="57"/>
      <c r="R350" s="57"/>
      <c r="S350" s="57"/>
      <c r="T350" s="57"/>
      <c r="U350" s="57"/>
      <c r="V350" s="57"/>
      <c r="W350" s="57"/>
      <c r="X350" s="58" t="s">
        <v>78</v>
      </c>
      <c r="Y350"/>
      <c r="Z350"/>
      <c r="AA350"/>
      <c r="AB350"/>
      <c r="AC350"/>
      <c r="AD350"/>
      <c r="AE350"/>
      <c r="AF350"/>
      <c r="AG350"/>
      <c r="AH350"/>
      <c r="AI350"/>
      <c r="AJ350"/>
      <c r="AK350"/>
      <c r="AL350"/>
      <c r="AM350"/>
      <c r="AN350"/>
      <c r="AO350"/>
      <c r="AP350"/>
      <c r="AQ350"/>
      <c r="AR350"/>
      <c r="AS350"/>
      <c r="AT350"/>
      <c r="AU350"/>
      <c r="AV350"/>
      <c r="AW350"/>
      <c r="AX350"/>
    </row>
    <row r="351" spans="1:50" s="1" customFormat="1" ht="60" x14ac:dyDescent="0.25">
      <c r="A351" s="14" t="s">
        <v>425</v>
      </c>
      <c r="B351" s="15">
        <v>2522221040</v>
      </c>
      <c r="C351" s="16" t="s">
        <v>31</v>
      </c>
      <c r="D351" s="16" t="s">
        <v>40</v>
      </c>
      <c r="E351" s="31" t="s">
        <v>386</v>
      </c>
      <c r="F351" s="79" t="s">
        <v>396</v>
      </c>
      <c r="G351" s="31" t="s">
        <v>506</v>
      </c>
      <c r="H351" s="16" t="s">
        <v>41</v>
      </c>
      <c r="I351" s="17">
        <v>3920</v>
      </c>
      <c r="J351" s="15" t="s">
        <v>80</v>
      </c>
      <c r="K351" s="18">
        <f t="shared" si="5"/>
        <v>7600</v>
      </c>
      <c r="L351" s="18"/>
      <c r="M351" s="18"/>
      <c r="N351" s="57"/>
      <c r="O351" s="57"/>
      <c r="P351" s="57"/>
      <c r="Q351" s="57"/>
      <c r="R351" s="57"/>
      <c r="S351" s="57"/>
      <c r="T351" s="57"/>
      <c r="U351" s="57">
        <v>7600</v>
      </c>
      <c r="V351" s="57"/>
      <c r="W351" s="57"/>
      <c r="X351" s="58" t="s">
        <v>71</v>
      </c>
      <c r="Y351"/>
      <c r="Z351"/>
      <c r="AA351"/>
      <c r="AB351"/>
      <c r="AC351"/>
      <c r="AD351"/>
      <c r="AE351"/>
      <c r="AF351"/>
      <c r="AG351"/>
      <c r="AH351"/>
      <c r="AI351"/>
      <c r="AJ351"/>
      <c r="AK351"/>
      <c r="AL351"/>
      <c r="AM351"/>
      <c r="AN351"/>
      <c r="AO351"/>
      <c r="AP351"/>
      <c r="AQ351"/>
      <c r="AR351"/>
      <c r="AS351"/>
      <c r="AT351"/>
      <c r="AU351"/>
      <c r="AV351"/>
      <c r="AW351"/>
      <c r="AX351"/>
    </row>
    <row r="352" spans="1:50" s="1" customFormat="1" ht="30" x14ac:dyDescent="0.25">
      <c r="A352" s="14" t="s">
        <v>425</v>
      </c>
      <c r="B352" s="15">
        <v>2522221040</v>
      </c>
      <c r="C352" s="16" t="s">
        <v>31</v>
      </c>
      <c r="D352" s="16" t="s">
        <v>40</v>
      </c>
      <c r="E352" s="31" t="s">
        <v>386</v>
      </c>
      <c r="F352" s="79" t="s">
        <v>396</v>
      </c>
      <c r="G352" s="31" t="s">
        <v>506</v>
      </c>
      <c r="H352" s="16" t="s">
        <v>41</v>
      </c>
      <c r="I352" s="17">
        <v>3750</v>
      </c>
      <c r="J352" s="15" t="s">
        <v>77</v>
      </c>
      <c r="K352" s="18">
        <f t="shared" si="5"/>
        <v>5820</v>
      </c>
      <c r="L352" s="18"/>
      <c r="M352" s="18"/>
      <c r="N352" s="57"/>
      <c r="O352" s="57"/>
      <c r="P352" s="57"/>
      <c r="Q352" s="57">
        <v>5820</v>
      </c>
      <c r="R352" s="57"/>
      <c r="S352" s="57"/>
      <c r="T352" s="57"/>
      <c r="U352" s="57"/>
      <c r="V352" s="57"/>
      <c r="W352" s="57"/>
      <c r="X352" s="58" t="s">
        <v>79</v>
      </c>
      <c r="Y352"/>
      <c r="Z352"/>
      <c r="AA352"/>
      <c r="AB352"/>
      <c r="AC352"/>
      <c r="AD352"/>
      <c r="AE352"/>
      <c r="AF352"/>
      <c r="AG352"/>
      <c r="AH352"/>
      <c r="AI352"/>
      <c r="AJ352"/>
      <c r="AK352"/>
      <c r="AL352"/>
      <c r="AM352"/>
      <c r="AN352"/>
      <c r="AO352"/>
      <c r="AP352"/>
      <c r="AQ352"/>
      <c r="AR352"/>
      <c r="AS352"/>
      <c r="AT352"/>
      <c r="AU352"/>
      <c r="AV352"/>
      <c r="AW352"/>
      <c r="AX352"/>
    </row>
    <row r="353" spans="1:50" s="1" customFormat="1" ht="48.75" x14ac:dyDescent="0.25">
      <c r="A353" s="14" t="s">
        <v>425</v>
      </c>
      <c r="B353" s="15">
        <v>1522010000</v>
      </c>
      <c r="C353" s="16" t="s">
        <v>31</v>
      </c>
      <c r="D353" s="16" t="s">
        <v>40</v>
      </c>
      <c r="E353" s="31" t="s">
        <v>386</v>
      </c>
      <c r="F353" s="79" t="s">
        <v>396</v>
      </c>
      <c r="G353" s="31" t="s">
        <v>506</v>
      </c>
      <c r="H353" s="16" t="s">
        <v>41</v>
      </c>
      <c r="I353" s="17">
        <v>4410</v>
      </c>
      <c r="J353" s="15" t="s">
        <v>72</v>
      </c>
      <c r="K353" s="18">
        <f t="shared" si="5"/>
        <v>7600</v>
      </c>
      <c r="L353" s="18"/>
      <c r="M353" s="18"/>
      <c r="N353" s="57"/>
      <c r="O353" s="57">
        <v>7600</v>
      </c>
      <c r="P353" s="57"/>
      <c r="Q353" s="57"/>
      <c r="R353" s="57"/>
      <c r="S353" s="57"/>
      <c r="T353" s="57"/>
      <c r="U353" s="57"/>
      <c r="V353" s="57"/>
      <c r="W353" s="57"/>
      <c r="X353" s="58" t="s">
        <v>73</v>
      </c>
      <c r="Y353"/>
      <c r="Z353"/>
      <c r="AA353"/>
      <c r="AB353"/>
      <c r="AC353"/>
      <c r="AD353"/>
      <c r="AE353"/>
      <c r="AF353"/>
      <c r="AG353"/>
      <c r="AH353"/>
      <c r="AI353"/>
      <c r="AJ353"/>
      <c r="AK353"/>
      <c r="AL353"/>
      <c r="AM353"/>
      <c r="AN353"/>
      <c r="AO353"/>
      <c r="AP353"/>
      <c r="AQ353"/>
      <c r="AR353"/>
      <c r="AS353"/>
      <c r="AT353"/>
      <c r="AU353"/>
      <c r="AV353"/>
      <c r="AW353"/>
      <c r="AX353"/>
    </row>
    <row r="354" spans="1:50" s="1" customFormat="1" ht="60" x14ac:dyDescent="0.25">
      <c r="A354" s="14" t="s">
        <v>425</v>
      </c>
      <c r="B354" s="15">
        <v>1522010000</v>
      </c>
      <c r="C354" s="16" t="s">
        <v>31</v>
      </c>
      <c r="D354" s="16" t="s">
        <v>40</v>
      </c>
      <c r="E354" s="31" t="s">
        <v>386</v>
      </c>
      <c r="F354" s="79" t="s">
        <v>396</v>
      </c>
      <c r="G354" s="31" t="s">
        <v>506</v>
      </c>
      <c r="H354" s="16" t="s">
        <v>41</v>
      </c>
      <c r="I354" s="17">
        <v>3920</v>
      </c>
      <c r="J354" s="15" t="s">
        <v>80</v>
      </c>
      <c r="K354" s="18">
        <f t="shared" si="5"/>
        <v>32170</v>
      </c>
      <c r="L354" s="18"/>
      <c r="M354" s="18"/>
      <c r="N354" s="57"/>
      <c r="O354" s="57"/>
      <c r="P354" s="57"/>
      <c r="Q354" s="57"/>
      <c r="R354" s="57"/>
      <c r="S354" s="57"/>
      <c r="T354" s="57"/>
      <c r="U354" s="57">
        <v>32170</v>
      </c>
      <c r="V354" s="57"/>
      <c r="W354" s="57"/>
      <c r="X354" s="58" t="s">
        <v>71</v>
      </c>
      <c r="Y354"/>
      <c r="Z354"/>
      <c r="AA354"/>
      <c r="AB354"/>
      <c r="AC354"/>
      <c r="AD354"/>
      <c r="AE354"/>
      <c r="AF354"/>
      <c r="AG354"/>
      <c r="AH354"/>
      <c r="AI354"/>
      <c r="AJ354"/>
      <c r="AK354"/>
      <c r="AL354"/>
      <c r="AM354"/>
      <c r="AN354"/>
      <c r="AO354"/>
      <c r="AP354"/>
      <c r="AQ354"/>
      <c r="AR354"/>
      <c r="AS354"/>
      <c r="AT354"/>
      <c r="AU354"/>
      <c r="AV354"/>
      <c r="AW354"/>
      <c r="AX354"/>
    </row>
    <row r="355" spans="1:50" s="1" customFormat="1" ht="30" x14ac:dyDescent="0.25">
      <c r="A355" s="14" t="s">
        <v>81</v>
      </c>
      <c r="B355" s="15">
        <v>2522221040</v>
      </c>
      <c r="C355" s="16" t="s">
        <v>31</v>
      </c>
      <c r="D355" s="16" t="s">
        <v>36</v>
      </c>
      <c r="E355" s="31" t="s">
        <v>386</v>
      </c>
      <c r="F355" s="79" t="s">
        <v>394</v>
      </c>
      <c r="G355" s="31" t="s">
        <v>518</v>
      </c>
      <c r="H355" s="16" t="s">
        <v>37</v>
      </c>
      <c r="I355" s="17">
        <v>3340</v>
      </c>
      <c r="J355" s="15" t="s">
        <v>82</v>
      </c>
      <c r="K355" s="18">
        <f t="shared" si="5"/>
        <v>140000</v>
      </c>
      <c r="L355" s="18"/>
      <c r="M355" s="18"/>
      <c r="N355" s="57"/>
      <c r="O355" s="57">
        <v>70000</v>
      </c>
      <c r="P355" s="57"/>
      <c r="Q355" s="57"/>
      <c r="R355" s="57">
        <v>70000</v>
      </c>
      <c r="S355" s="57"/>
      <c r="T355" s="57"/>
      <c r="U355" s="57"/>
      <c r="V355" s="57"/>
      <c r="W355" s="57"/>
      <c r="X355" s="58" t="s">
        <v>83</v>
      </c>
      <c r="Y355"/>
      <c r="Z355"/>
      <c r="AA355"/>
      <c r="AB355"/>
      <c r="AC355"/>
      <c r="AD355"/>
      <c r="AE355"/>
      <c r="AF355"/>
      <c r="AG355"/>
      <c r="AH355"/>
      <c r="AI355"/>
      <c r="AJ355"/>
      <c r="AK355"/>
      <c r="AL355"/>
      <c r="AM355"/>
      <c r="AN355"/>
      <c r="AO355"/>
      <c r="AP355"/>
      <c r="AQ355"/>
      <c r="AR355"/>
      <c r="AS355"/>
      <c r="AT355"/>
      <c r="AU355"/>
      <c r="AV355"/>
      <c r="AW355"/>
      <c r="AX355"/>
    </row>
    <row r="356" spans="1:50" s="1" customFormat="1" ht="30" x14ac:dyDescent="0.25">
      <c r="A356" s="14" t="s">
        <v>81</v>
      </c>
      <c r="B356" s="15">
        <v>1522010000</v>
      </c>
      <c r="C356" s="16" t="s">
        <v>31</v>
      </c>
      <c r="D356" s="16" t="s">
        <v>36</v>
      </c>
      <c r="E356" s="31" t="s">
        <v>386</v>
      </c>
      <c r="F356" s="79" t="s">
        <v>394</v>
      </c>
      <c r="G356" s="31" t="s">
        <v>518</v>
      </c>
      <c r="H356" s="16" t="s">
        <v>37</v>
      </c>
      <c r="I356" s="17">
        <v>3340</v>
      </c>
      <c r="J356" s="15" t="s">
        <v>82</v>
      </c>
      <c r="K356" s="18">
        <f t="shared" si="5"/>
        <v>62000</v>
      </c>
      <c r="L356" s="18"/>
      <c r="M356" s="18"/>
      <c r="N356" s="57"/>
      <c r="O356" s="57"/>
      <c r="P356" s="57"/>
      <c r="Q356" s="57"/>
      <c r="R356" s="57"/>
      <c r="S356" s="57"/>
      <c r="T356" s="57">
        <v>62000</v>
      </c>
      <c r="U356" s="57"/>
      <c r="V356" s="57"/>
      <c r="W356" s="57"/>
      <c r="X356" s="58" t="s">
        <v>83</v>
      </c>
      <c r="Y356"/>
      <c r="Z356"/>
      <c r="AA356"/>
      <c r="AB356"/>
      <c r="AC356"/>
      <c r="AD356"/>
      <c r="AE356"/>
      <c r="AF356"/>
      <c r="AG356"/>
      <c r="AH356"/>
      <c r="AI356"/>
      <c r="AJ356"/>
      <c r="AK356"/>
      <c r="AL356"/>
      <c r="AM356"/>
      <c r="AN356"/>
      <c r="AO356"/>
      <c r="AP356"/>
      <c r="AQ356"/>
      <c r="AR356"/>
      <c r="AS356"/>
      <c r="AT356"/>
      <c r="AU356"/>
      <c r="AV356"/>
      <c r="AW356"/>
      <c r="AX356"/>
    </row>
    <row r="357" spans="1:50" s="1" customFormat="1" ht="45" x14ac:dyDescent="0.25">
      <c r="A357" s="14" t="s">
        <v>81</v>
      </c>
      <c r="B357" s="15">
        <v>1522010000</v>
      </c>
      <c r="C357" s="16" t="s">
        <v>31</v>
      </c>
      <c r="D357" s="16" t="s">
        <v>32</v>
      </c>
      <c r="E357" s="31" t="s">
        <v>386</v>
      </c>
      <c r="F357" s="79" t="s">
        <v>394</v>
      </c>
      <c r="G357" s="31" t="s">
        <v>516</v>
      </c>
      <c r="H357" s="16" t="s">
        <v>33</v>
      </c>
      <c r="I357" s="17">
        <v>3820</v>
      </c>
      <c r="J357" s="15" t="s">
        <v>84</v>
      </c>
      <c r="K357" s="18">
        <f t="shared" si="5"/>
        <v>1112</v>
      </c>
      <c r="L357" s="18"/>
      <c r="M357" s="18"/>
      <c r="N357" s="57"/>
      <c r="O357" s="57"/>
      <c r="P357" s="57"/>
      <c r="Q357" s="57"/>
      <c r="R357" s="57"/>
      <c r="S357" s="57">
        <v>1112</v>
      </c>
      <c r="T357" s="57"/>
      <c r="U357" s="57"/>
      <c r="V357" s="57"/>
      <c r="W357" s="57"/>
      <c r="X357" s="58" t="s">
        <v>85</v>
      </c>
      <c r="Y357"/>
      <c r="Z357"/>
      <c r="AA357"/>
      <c r="AB357"/>
      <c r="AC357"/>
      <c r="AD357"/>
      <c r="AE357"/>
      <c r="AF357"/>
      <c r="AG357"/>
      <c r="AH357"/>
      <c r="AI357"/>
      <c r="AJ357"/>
      <c r="AK357"/>
      <c r="AL357"/>
      <c r="AM357"/>
      <c r="AN357"/>
      <c r="AO357"/>
      <c r="AP357"/>
      <c r="AQ357"/>
      <c r="AR357"/>
      <c r="AS357"/>
      <c r="AT357"/>
      <c r="AU357"/>
      <c r="AV357"/>
      <c r="AW357"/>
      <c r="AX357"/>
    </row>
    <row r="358" spans="1:50" s="1" customFormat="1" ht="84.75" x14ac:dyDescent="0.25">
      <c r="A358" s="14" t="s">
        <v>86</v>
      </c>
      <c r="B358" s="15">
        <v>1522010000</v>
      </c>
      <c r="C358" s="16" t="s">
        <v>26</v>
      </c>
      <c r="D358" s="16" t="s">
        <v>55</v>
      </c>
      <c r="E358" s="31" t="s">
        <v>386</v>
      </c>
      <c r="F358" s="79" t="s">
        <v>387</v>
      </c>
      <c r="G358" s="31" t="s">
        <v>513</v>
      </c>
      <c r="H358" s="16" t="s">
        <v>56</v>
      </c>
      <c r="I358" s="17">
        <v>3920</v>
      </c>
      <c r="J358" s="15" t="s">
        <v>70</v>
      </c>
      <c r="K358" s="18">
        <f t="shared" si="5"/>
        <v>5000</v>
      </c>
      <c r="L358" s="18"/>
      <c r="M358" s="18">
        <v>5000</v>
      </c>
      <c r="N358" s="57"/>
      <c r="O358" s="57"/>
      <c r="P358" s="57"/>
      <c r="Q358" s="57"/>
      <c r="R358" s="57"/>
      <c r="S358" s="57"/>
      <c r="T358" s="57"/>
      <c r="U358" s="57"/>
      <c r="V358" s="57"/>
      <c r="W358" s="57"/>
      <c r="X358" s="58" t="s">
        <v>87</v>
      </c>
      <c r="Y358"/>
      <c r="Z358"/>
      <c r="AA358"/>
      <c r="AB358"/>
      <c r="AC358"/>
      <c r="AD358"/>
      <c r="AE358"/>
      <c r="AF358"/>
      <c r="AG358"/>
      <c r="AH358"/>
      <c r="AI358"/>
      <c r="AJ358"/>
      <c r="AK358"/>
      <c r="AL358"/>
      <c r="AM358"/>
      <c r="AN358"/>
      <c r="AO358"/>
      <c r="AP358"/>
      <c r="AQ358"/>
      <c r="AR358"/>
      <c r="AS358"/>
      <c r="AT358"/>
      <c r="AU358"/>
      <c r="AV358"/>
      <c r="AW358"/>
      <c r="AX358"/>
    </row>
    <row r="359" spans="1:50" s="1" customFormat="1" ht="84.75" x14ac:dyDescent="0.25">
      <c r="A359" s="14" t="s">
        <v>86</v>
      </c>
      <c r="B359" s="15">
        <v>2522221040</v>
      </c>
      <c r="C359" s="16" t="s">
        <v>26</v>
      </c>
      <c r="D359" s="16" t="s">
        <v>55</v>
      </c>
      <c r="E359" s="31" t="s">
        <v>386</v>
      </c>
      <c r="F359" s="79" t="s">
        <v>387</v>
      </c>
      <c r="G359" s="31" t="s">
        <v>513</v>
      </c>
      <c r="H359" s="16" t="s">
        <v>56</v>
      </c>
      <c r="I359" s="17">
        <v>3390</v>
      </c>
      <c r="J359" s="15" t="s">
        <v>67</v>
      </c>
      <c r="K359" s="18">
        <f t="shared" si="5"/>
        <v>5000</v>
      </c>
      <c r="L359" s="18"/>
      <c r="M359" s="18"/>
      <c r="N359" s="57"/>
      <c r="O359" s="57"/>
      <c r="P359" s="57"/>
      <c r="Q359" s="57">
        <v>5000</v>
      </c>
      <c r="R359" s="57"/>
      <c r="S359" s="57"/>
      <c r="T359" s="57"/>
      <c r="U359" s="57"/>
      <c r="V359" s="57"/>
      <c r="W359" s="57"/>
      <c r="X359" s="58" t="s">
        <v>87</v>
      </c>
      <c r="Y359"/>
      <c r="Z359"/>
      <c r="AA359"/>
      <c r="AB359"/>
      <c r="AC359"/>
      <c r="AD359"/>
      <c r="AE359"/>
      <c r="AF359"/>
      <c r="AG359"/>
      <c r="AH359"/>
      <c r="AI359"/>
      <c r="AJ359"/>
      <c r="AK359"/>
      <c r="AL359"/>
      <c r="AM359"/>
      <c r="AN359"/>
      <c r="AO359"/>
      <c r="AP359"/>
      <c r="AQ359"/>
      <c r="AR359"/>
      <c r="AS359"/>
      <c r="AT359"/>
      <c r="AU359"/>
      <c r="AV359"/>
      <c r="AW359"/>
      <c r="AX359"/>
    </row>
    <row r="360" spans="1:50" s="1" customFormat="1" ht="30" x14ac:dyDescent="0.25">
      <c r="A360" s="14" t="s">
        <v>86</v>
      </c>
      <c r="B360" s="15">
        <v>2522221040</v>
      </c>
      <c r="C360" s="16" t="s">
        <v>26</v>
      </c>
      <c r="D360" s="16" t="s">
        <v>55</v>
      </c>
      <c r="E360" s="31" t="s">
        <v>386</v>
      </c>
      <c r="F360" s="79" t="s">
        <v>387</v>
      </c>
      <c r="G360" s="31" t="s">
        <v>513</v>
      </c>
      <c r="H360" s="16" t="s">
        <v>56</v>
      </c>
      <c r="I360" s="17">
        <v>3990</v>
      </c>
      <c r="J360" s="15" t="s">
        <v>88</v>
      </c>
      <c r="K360" s="18">
        <f t="shared" si="5"/>
        <v>1000</v>
      </c>
      <c r="L360" s="18"/>
      <c r="M360" s="18"/>
      <c r="N360" s="57"/>
      <c r="O360" s="57"/>
      <c r="P360" s="57">
        <v>1000</v>
      </c>
      <c r="Q360" s="57"/>
      <c r="R360" s="57"/>
      <c r="S360" s="57"/>
      <c r="T360" s="57"/>
      <c r="U360" s="57"/>
      <c r="V360" s="57"/>
      <c r="W360" s="57"/>
      <c r="X360" s="58" t="s">
        <v>89</v>
      </c>
      <c r="Y360"/>
      <c r="Z360"/>
      <c r="AA360"/>
      <c r="AB360"/>
      <c r="AC360"/>
      <c r="AD360"/>
      <c r="AE360"/>
      <c r="AF360"/>
      <c r="AG360"/>
      <c r="AH360"/>
      <c r="AI360"/>
      <c r="AJ360"/>
      <c r="AK360"/>
      <c r="AL360"/>
      <c r="AM360"/>
      <c r="AN360"/>
      <c r="AO360"/>
      <c r="AP360"/>
      <c r="AQ360"/>
      <c r="AR360"/>
      <c r="AS360"/>
      <c r="AT360"/>
      <c r="AU360"/>
      <c r="AV360"/>
      <c r="AW360"/>
      <c r="AX360"/>
    </row>
    <row r="361" spans="1:50" s="1" customFormat="1" ht="84.75" x14ac:dyDescent="0.25">
      <c r="A361" s="14" t="s">
        <v>86</v>
      </c>
      <c r="B361" s="15">
        <v>1522010000</v>
      </c>
      <c r="C361" s="16" t="s">
        <v>26</v>
      </c>
      <c r="D361" s="16" t="s">
        <v>55</v>
      </c>
      <c r="E361" s="31" t="s">
        <v>386</v>
      </c>
      <c r="F361" s="79" t="s">
        <v>387</v>
      </c>
      <c r="G361" s="31" t="s">
        <v>513</v>
      </c>
      <c r="H361" s="16" t="s">
        <v>56</v>
      </c>
      <c r="I361" s="17">
        <v>3390</v>
      </c>
      <c r="J361" s="15" t="s">
        <v>67</v>
      </c>
      <c r="K361" s="18">
        <f t="shared" si="5"/>
        <v>5000</v>
      </c>
      <c r="L361" s="18"/>
      <c r="M361" s="18"/>
      <c r="N361" s="57"/>
      <c r="O361" s="57"/>
      <c r="P361" s="57"/>
      <c r="Q361" s="57"/>
      <c r="R361" s="57"/>
      <c r="S361" s="57"/>
      <c r="T361" s="57">
        <v>5000</v>
      </c>
      <c r="U361" s="57"/>
      <c r="V361" s="57"/>
      <c r="W361" s="57"/>
      <c r="X361" s="58" t="s">
        <v>87</v>
      </c>
      <c r="Y361"/>
      <c r="Z361"/>
      <c r="AA361"/>
      <c r="AB361"/>
      <c r="AC361"/>
      <c r="AD361"/>
      <c r="AE361"/>
      <c r="AF361"/>
      <c r="AG361"/>
      <c r="AH361"/>
      <c r="AI361"/>
      <c r="AJ361"/>
      <c r="AK361"/>
      <c r="AL361"/>
      <c r="AM361"/>
      <c r="AN361"/>
      <c r="AO361"/>
      <c r="AP361"/>
      <c r="AQ361"/>
      <c r="AR361"/>
      <c r="AS361"/>
      <c r="AT361"/>
      <c r="AU361"/>
      <c r="AV361"/>
      <c r="AW361"/>
      <c r="AX361"/>
    </row>
    <row r="362" spans="1:50" s="1" customFormat="1" ht="45" x14ac:dyDescent="0.25">
      <c r="A362" s="14" t="s">
        <v>90</v>
      </c>
      <c r="B362" s="15">
        <v>2522221040</v>
      </c>
      <c r="C362" s="16" t="s">
        <v>31</v>
      </c>
      <c r="D362" s="16" t="s">
        <v>32</v>
      </c>
      <c r="E362" s="31" t="s">
        <v>386</v>
      </c>
      <c r="F362" s="79" t="s">
        <v>388</v>
      </c>
      <c r="G362" s="31" t="s">
        <v>502</v>
      </c>
      <c r="H362" s="16" t="s">
        <v>33</v>
      </c>
      <c r="I362" s="17">
        <v>3120</v>
      </c>
      <c r="J362" s="15" t="s">
        <v>91</v>
      </c>
      <c r="K362" s="18">
        <f t="shared" si="5"/>
        <v>1000</v>
      </c>
      <c r="L362" s="18"/>
      <c r="M362" s="18"/>
      <c r="N362" s="57"/>
      <c r="O362" s="57"/>
      <c r="P362" s="57"/>
      <c r="Q362" s="57">
        <v>1000</v>
      </c>
      <c r="R362" s="57"/>
      <c r="S362" s="57"/>
      <c r="T362" s="57"/>
      <c r="U362" s="57"/>
      <c r="V362" s="57"/>
      <c r="W362" s="57"/>
      <c r="X362" s="58" t="s">
        <v>92</v>
      </c>
      <c r="Y362"/>
      <c r="Z362"/>
      <c r="AA362"/>
      <c r="AB362"/>
      <c r="AC362"/>
      <c r="AD362"/>
      <c r="AE362"/>
      <c r="AF362"/>
      <c r="AG362"/>
      <c r="AH362"/>
      <c r="AI362"/>
      <c r="AJ362"/>
      <c r="AK362"/>
      <c r="AL362"/>
      <c r="AM362"/>
      <c r="AN362"/>
      <c r="AO362"/>
      <c r="AP362"/>
      <c r="AQ362"/>
      <c r="AR362"/>
      <c r="AS362"/>
      <c r="AT362"/>
      <c r="AU362"/>
      <c r="AV362"/>
      <c r="AW362"/>
      <c r="AX362"/>
    </row>
    <row r="363" spans="1:50" s="1" customFormat="1" ht="105" x14ac:dyDescent="0.25">
      <c r="A363" s="14" t="s">
        <v>90</v>
      </c>
      <c r="B363" s="15">
        <v>1522010000</v>
      </c>
      <c r="C363" s="16" t="s">
        <v>31</v>
      </c>
      <c r="D363" s="16" t="s">
        <v>32</v>
      </c>
      <c r="E363" s="31" t="s">
        <v>386</v>
      </c>
      <c r="F363" s="79" t="s">
        <v>388</v>
      </c>
      <c r="G363" s="31" t="s">
        <v>502</v>
      </c>
      <c r="H363" s="16" t="s">
        <v>33</v>
      </c>
      <c r="I363" s="17">
        <v>3540</v>
      </c>
      <c r="J363" s="15" t="s">
        <v>93</v>
      </c>
      <c r="K363" s="18">
        <f t="shared" si="5"/>
        <v>61000</v>
      </c>
      <c r="L363" s="18"/>
      <c r="M363" s="18"/>
      <c r="N363" s="57"/>
      <c r="O363" s="57"/>
      <c r="P363" s="57"/>
      <c r="Q363" s="57"/>
      <c r="R363" s="57"/>
      <c r="S363" s="57">
        <v>61000</v>
      </c>
      <c r="T363" s="57"/>
      <c r="U363" s="57"/>
      <c r="V363" s="57"/>
      <c r="W363" s="57"/>
      <c r="X363" s="58" t="s">
        <v>94</v>
      </c>
      <c r="Y363"/>
      <c r="Z363"/>
      <c r="AA363"/>
      <c r="AB363"/>
      <c r="AC363"/>
      <c r="AD363"/>
      <c r="AE363"/>
      <c r="AF363"/>
      <c r="AG363"/>
      <c r="AH363"/>
      <c r="AI363"/>
      <c r="AJ363"/>
      <c r="AK363"/>
      <c r="AL363"/>
      <c r="AM363"/>
      <c r="AN363"/>
      <c r="AO363"/>
      <c r="AP363"/>
      <c r="AQ363"/>
      <c r="AR363"/>
      <c r="AS363"/>
      <c r="AT363"/>
      <c r="AU363"/>
      <c r="AV363"/>
      <c r="AW363"/>
      <c r="AX363"/>
    </row>
    <row r="364" spans="1:50" s="1" customFormat="1" ht="60" x14ac:dyDescent="0.25">
      <c r="A364" s="14" t="s">
        <v>90</v>
      </c>
      <c r="B364" s="15">
        <v>1522010000</v>
      </c>
      <c r="C364" s="16" t="s">
        <v>31</v>
      </c>
      <c r="D364" s="16" t="s">
        <v>32</v>
      </c>
      <c r="E364" s="31" t="s">
        <v>386</v>
      </c>
      <c r="F364" s="79" t="s">
        <v>388</v>
      </c>
      <c r="G364" s="31" t="s">
        <v>502</v>
      </c>
      <c r="H364" s="16" t="s">
        <v>33</v>
      </c>
      <c r="I364" s="17">
        <v>2550</v>
      </c>
      <c r="J364" s="15" t="s">
        <v>95</v>
      </c>
      <c r="K364" s="18">
        <f t="shared" si="5"/>
        <v>8500</v>
      </c>
      <c r="L364" s="18"/>
      <c r="M364" s="18"/>
      <c r="N364" s="57"/>
      <c r="O364" s="57"/>
      <c r="P364" s="57"/>
      <c r="Q364" s="57"/>
      <c r="R364" s="57"/>
      <c r="S364" s="57">
        <v>8500</v>
      </c>
      <c r="T364" s="57"/>
      <c r="U364" s="57"/>
      <c r="V364" s="57"/>
      <c r="W364" s="57"/>
      <c r="X364" s="58" t="s">
        <v>96</v>
      </c>
      <c r="Y364"/>
      <c r="Z364"/>
      <c r="AA364"/>
      <c r="AB364"/>
      <c r="AC364"/>
      <c r="AD364"/>
      <c r="AE364"/>
      <c r="AF364"/>
      <c r="AG364"/>
      <c r="AH364"/>
      <c r="AI364"/>
      <c r="AJ364"/>
      <c r="AK364"/>
      <c r="AL364"/>
      <c r="AM364"/>
      <c r="AN364"/>
      <c r="AO364"/>
      <c r="AP364"/>
      <c r="AQ364"/>
      <c r="AR364"/>
      <c r="AS364"/>
      <c r="AT364"/>
      <c r="AU364"/>
      <c r="AV364"/>
      <c r="AW364"/>
      <c r="AX364"/>
    </row>
    <row r="365" spans="1:50" s="1" customFormat="1" ht="45" x14ac:dyDescent="0.25">
      <c r="A365" s="14" t="s">
        <v>90</v>
      </c>
      <c r="B365" s="15">
        <v>1522010000</v>
      </c>
      <c r="C365" s="16" t="s">
        <v>31</v>
      </c>
      <c r="D365" s="16" t="s">
        <v>32</v>
      </c>
      <c r="E365" s="31" t="s">
        <v>386</v>
      </c>
      <c r="F365" s="79" t="s">
        <v>388</v>
      </c>
      <c r="G365" s="31" t="s">
        <v>502</v>
      </c>
      <c r="H365" s="16" t="s">
        <v>33</v>
      </c>
      <c r="I365" s="17">
        <v>2510</v>
      </c>
      <c r="J365" s="15" t="s">
        <v>97</v>
      </c>
      <c r="K365" s="18">
        <f t="shared" ref="K365" si="7">SUM(L365:W365)</f>
        <v>7000</v>
      </c>
      <c r="L365" s="18"/>
      <c r="M365" s="18"/>
      <c r="N365" s="57"/>
      <c r="O365" s="57"/>
      <c r="P365" s="57"/>
      <c r="Q365" s="57"/>
      <c r="R365" s="57"/>
      <c r="S365" s="57">
        <v>7000</v>
      </c>
      <c r="T365" s="57"/>
      <c r="U365" s="57"/>
      <c r="V365" s="57"/>
      <c r="W365" s="57"/>
      <c r="X365" s="58" t="s">
        <v>98</v>
      </c>
      <c r="Y365"/>
      <c r="Z365"/>
      <c r="AA365"/>
      <c r="AB365"/>
      <c r="AC365"/>
      <c r="AD365"/>
      <c r="AE365"/>
      <c r="AF365"/>
      <c r="AG365"/>
      <c r="AH365"/>
      <c r="AI365"/>
      <c r="AJ365"/>
      <c r="AK365"/>
      <c r="AL365"/>
      <c r="AM365"/>
      <c r="AN365"/>
      <c r="AO365"/>
      <c r="AP365"/>
      <c r="AQ365"/>
      <c r="AR365"/>
      <c r="AS365"/>
      <c r="AT365"/>
      <c r="AU365"/>
      <c r="AV365"/>
      <c r="AW365"/>
      <c r="AX365"/>
    </row>
    <row r="366" spans="1:50" s="1" customFormat="1" ht="45" x14ac:dyDescent="0.25">
      <c r="A366" s="14" t="s">
        <v>90</v>
      </c>
      <c r="B366" s="15">
        <v>1522010000</v>
      </c>
      <c r="C366" s="16" t="s">
        <v>31</v>
      </c>
      <c r="D366" s="16" t="s">
        <v>32</v>
      </c>
      <c r="E366" s="31" t="s">
        <v>386</v>
      </c>
      <c r="F366" s="79" t="s">
        <v>388</v>
      </c>
      <c r="G366" s="31" t="s">
        <v>502</v>
      </c>
      <c r="H366" s="16" t="s">
        <v>33</v>
      </c>
      <c r="I366" s="17">
        <v>2520</v>
      </c>
      <c r="J366" s="15" t="s">
        <v>97</v>
      </c>
      <c r="K366" s="18">
        <f t="shared" si="5"/>
        <v>2000</v>
      </c>
      <c r="L366" s="18"/>
      <c r="M366" s="18"/>
      <c r="N366" s="57"/>
      <c r="O366" s="57"/>
      <c r="P366" s="57"/>
      <c r="Q366" s="57"/>
      <c r="R366" s="57"/>
      <c r="S366" s="57">
        <v>2000</v>
      </c>
      <c r="T366" s="57"/>
      <c r="U366" s="57"/>
      <c r="V366" s="57"/>
      <c r="W366" s="57"/>
      <c r="X366" s="58" t="s">
        <v>98</v>
      </c>
      <c r="Y366"/>
      <c r="Z366"/>
      <c r="AA366"/>
      <c r="AB366"/>
      <c r="AC366"/>
      <c r="AD366"/>
      <c r="AE366"/>
      <c r="AF366"/>
      <c r="AG366"/>
      <c r="AH366"/>
      <c r="AI366"/>
      <c r="AJ366"/>
      <c r="AK366"/>
      <c r="AL366"/>
      <c r="AM366"/>
      <c r="AN366"/>
      <c r="AO366"/>
      <c r="AP366"/>
      <c r="AQ366"/>
      <c r="AR366"/>
      <c r="AS366"/>
      <c r="AT366"/>
      <c r="AU366"/>
      <c r="AV366"/>
      <c r="AW366"/>
      <c r="AX366"/>
    </row>
    <row r="367" spans="1:50" s="1" customFormat="1" ht="45" x14ac:dyDescent="0.25">
      <c r="A367" s="14" t="s">
        <v>99</v>
      </c>
      <c r="B367" s="15">
        <v>2522221040</v>
      </c>
      <c r="C367" s="16" t="s">
        <v>31</v>
      </c>
      <c r="D367" s="16" t="s">
        <v>32</v>
      </c>
      <c r="E367" s="31" t="s">
        <v>386</v>
      </c>
      <c r="F367" s="79" t="s">
        <v>392</v>
      </c>
      <c r="G367" s="31" t="s">
        <v>503</v>
      </c>
      <c r="H367" s="16" t="s">
        <v>33</v>
      </c>
      <c r="I367" s="17">
        <v>2460</v>
      </c>
      <c r="J367" s="15" t="s">
        <v>100</v>
      </c>
      <c r="K367" s="18">
        <f t="shared" si="5"/>
        <v>3372</v>
      </c>
      <c r="L367" s="18"/>
      <c r="M367" s="18"/>
      <c r="N367" s="57"/>
      <c r="O367" s="57"/>
      <c r="P367" s="57"/>
      <c r="Q367" s="57">
        <v>3372</v>
      </c>
      <c r="R367" s="57"/>
      <c r="S367" s="57"/>
      <c r="T367" s="57"/>
      <c r="U367" s="57"/>
      <c r="V367" s="57"/>
      <c r="W367" s="57"/>
      <c r="X367" s="58" t="s">
        <v>101</v>
      </c>
      <c r="Y367"/>
      <c r="Z367"/>
      <c r="AA367"/>
      <c r="AB367"/>
      <c r="AC367"/>
      <c r="AD367"/>
      <c r="AE367"/>
      <c r="AF367"/>
      <c r="AG367"/>
      <c r="AH367"/>
      <c r="AI367"/>
      <c r="AJ367"/>
      <c r="AK367"/>
      <c r="AL367"/>
      <c r="AM367"/>
      <c r="AN367"/>
      <c r="AO367"/>
      <c r="AP367"/>
      <c r="AQ367"/>
      <c r="AR367"/>
      <c r="AS367"/>
      <c r="AT367"/>
      <c r="AU367"/>
      <c r="AV367"/>
      <c r="AW367"/>
      <c r="AX367"/>
    </row>
    <row r="368" spans="1:50" s="1" customFormat="1" ht="45" x14ac:dyDescent="0.25">
      <c r="A368" s="14" t="s">
        <v>99</v>
      </c>
      <c r="B368" s="15">
        <v>2522221040</v>
      </c>
      <c r="C368" s="16" t="s">
        <v>31</v>
      </c>
      <c r="D368" s="16" t="s">
        <v>32</v>
      </c>
      <c r="E368" s="31" t="s">
        <v>386</v>
      </c>
      <c r="F368" s="79" t="s">
        <v>392</v>
      </c>
      <c r="G368" s="31" t="s">
        <v>503</v>
      </c>
      <c r="H368" s="16" t="s">
        <v>33</v>
      </c>
      <c r="I368" s="17" t="s">
        <v>102</v>
      </c>
      <c r="J368" s="15" t="s">
        <v>88</v>
      </c>
      <c r="K368" s="18">
        <f t="shared" si="5"/>
        <v>3000</v>
      </c>
      <c r="L368" s="18"/>
      <c r="M368" s="18"/>
      <c r="N368" s="57"/>
      <c r="O368" s="57"/>
      <c r="P368" s="57"/>
      <c r="Q368" s="57">
        <v>3000</v>
      </c>
      <c r="R368" s="57"/>
      <c r="S368" s="57"/>
      <c r="T368" s="57"/>
      <c r="U368" s="57"/>
      <c r="V368" s="57"/>
      <c r="W368" s="57"/>
      <c r="X368" s="58" t="s">
        <v>103</v>
      </c>
      <c r="Y368"/>
      <c r="Z368"/>
      <c r="AA368"/>
      <c r="AB368"/>
      <c r="AC368"/>
      <c r="AD368"/>
      <c r="AE368"/>
      <c r="AF368"/>
      <c r="AG368"/>
      <c r="AH368"/>
      <c r="AI368"/>
      <c r="AJ368"/>
      <c r="AK368"/>
      <c r="AL368"/>
      <c r="AM368"/>
      <c r="AN368"/>
      <c r="AO368"/>
      <c r="AP368"/>
      <c r="AQ368"/>
      <c r="AR368"/>
      <c r="AS368"/>
      <c r="AT368"/>
      <c r="AU368"/>
      <c r="AV368"/>
      <c r="AW368"/>
      <c r="AX368"/>
    </row>
    <row r="369" spans="1:50" s="1" customFormat="1" ht="45" x14ac:dyDescent="0.25">
      <c r="A369" s="14" t="s">
        <v>99</v>
      </c>
      <c r="B369" s="15">
        <v>1522010000</v>
      </c>
      <c r="C369" s="16" t="s">
        <v>31</v>
      </c>
      <c r="D369" s="16" t="s">
        <v>32</v>
      </c>
      <c r="E369" s="31" t="s">
        <v>386</v>
      </c>
      <c r="F369" s="79" t="s">
        <v>392</v>
      </c>
      <c r="G369" s="31" t="s">
        <v>503</v>
      </c>
      <c r="H369" s="16" t="s">
        <v>33</v>
      </c>
      <c r="I369" s="17" t="s">
        <v>102</v>
      </c>
      <c r="J369" s="15" t="s">
        <v>88</v>
      </c>
      <c r="K369" s="18">
        <f t="shared" si="5"/>
        <v>1000</v>
      </c>
      <c r="L369" s="18"/>
      <c r="M369" s="18"/>
      <c r="N369" s="57"/>
      <c r="O369" s="57"/>
      <c r="P369" s="57"/>
      <c r="Q369" s="57"/>
      <c r="R369" s="57"/>
      <c r="S369" s="57"/>
      <c r="T369" s="57"/>
      <c r="U369" s="57">
        <v>1000</v>
      </c>
      <c r="V369" s="57"/>
      <c r="W369" s="57"/>
      <c r="X369" s="58" t="s">
        <v>103</v>
      </c>
      <c r="Y369"/>
      <c r="Z369"/>
      <c r="AA369"/>
      <c r="AB369"/>
      <c r="AC369"/>
      <c r="AD369"/>
      <c r="AE369"/>
      <c r="AF369"/>
      <c r="AG369"/>
      <c r="AH369"/>
      <c r="AI369"/>
      <c r="AJ369"/>
      <c r="AK369"/>
      <c r="AL369"/>
      <c r="AM369"/>
      <c r="AN369"/>
      <c r="AO369"/>
      <c r="AP369"/>
      <c r="AQ369"/>
      <c r="AR369"/>
      <c r="AS369"/>
      <c r="AT369"/>
      <c r="AU369"/>
      <c r="AV369"/>
      <c r="AW369"/>
      <c r="AX369"/>
    </row>
    <row r="370" spans="1:50" s="1" customFormat="1" ht="45" x14ac:dyDescent="0.25">
      <c r="A370" s="14" t="s">
        <v>423</v>
      </c>
      <c r="B370" s="15">
        <v>2522221040</v>
      </c>
      <c r="C370" s="16" t="s">
        <v>31</v>
      </c>
      <c r="D370" s="16" t="s">
        <v>32</v>
      </c>
      <c r="E370" s="31" t="s">
        <v>386</v>
      </c>
      <c r="F370" s="79" t="s">
        <v>397</v>
      </c>
      <c r="G370" s="31" t="s">
        <v>504</v>
      </c>
      <c r="H370" s="16" t="s">
        <v>33</v>
      </c>
      <c r="I370" s="17">
        <v>2910</v>
      </c>
      <c r="J370" s="15" t="s">
        <v>105</v>
      </c>
      <c r="K370" s="18">
        <f t="shared" si="5"/>
        <v>8000</v>
      </c>
      <c r="L370" s="18"/>
      <c r="M370" s="18"/>
      <c r="N370" s="57"/>
      <c r="O370" s="57">
        <v>8000</v>
      </c>
      <c r="P370" s="57"/>
      <c r="Q370" s="57"/>
      <c r="R370" s="57"/>
      <c r="S370" s="57"/>
      <c r="T370" s="57"/>
      <c r="U370" s="57"/>
      <c r="V370" s="57"/>
      <c r="W370" s="57"/>
      <c r="X370" s="58" t="s">
        <v>106</v>
      </c>
      <c r="Y370"/>
      <c r="Z370"/>
      <c r="AA370"/>
      <c r="AB370"/>
      <c r="AC370"/>
      <c r="AD370"/>
      <c r="AE370"/>
      <c r="AF370"/>
      <c r="AG370"/>
      <c r="AH370"/>
      <c r="AI370"/>
      <c r="AJ370"/>
      <c r="AK370"/>
      <c r="AL370"/>
      <c r="AM370"/>
      <c r="AN370"/>
      <c r="AO370"/>
      <c r="AP370"/>
      <c r="AQ370"/>
      <c r="AR370"/>
      <c r="AS370"/>
      <c r="AT370"/>
      <c r="AU370"/>
      <c r="AV370"/>
      <c r="AW370"/>
      <c r="AX370"/>
    </row>
    <row r="371" spans="1:50" s="1" customFormat="1" ht="75" x14ac:dyDescent="0.25">
      <c r="A371" s="14" t="s">
        <v>423</v>
      </c>
      <c r="B371" s="15">
        <v>1522010000</v>
      </c>
      <c r="C371" s="16" t="s">
        <v>31</v>
      </c>
      <c r="D371" s="16" t="s">
        <v>32</v>
      </c>
      <c r="E371" s="31" t="s">
        <v>386</v>
      </c>
      <c r="F371" s="79" t="s">
        <v>397</v>
      </c>
      <c r="G371" s="31" t="s">
        <v>504</v>
      </c>
      <c r="H371" s="16" t="s">
        <v>33</v>
      </c>
      <c r="I371" s="17">
        <v>2370</v>
      </c>
      <c r="J371" s="15" t="s">
        <v>107</v>
      </c>
      <c r="K371" s="18">
        <f t="shared" si="5"/>
        <v>3000</v>
      </c>
      <c r="L371" s="18"/>
      <c r="M371" s="18"/>
      <c r="N371" s="57"/>
      <c r="O371" s="57"/>
      <c r="P371" s="57"/>
      <c r="Q371" s="57"/>
      <c r="R371" s="57"/>
      <c r="S371" s="57">
        <v>3000</v>
      </c>
      <c r="T371" s="57"/>
      <c r="U371" s="57"/>
      <c r="V371" s="57"/>
      <c r="W371" s="57"/>
      <c r="X371" s="58" t="s">
        <v>108</v>
      </c>
      <c r="Y371"/>
      <c r="Z371"/>
      <c r="AA371"/>
      <c r="AB371"/>
      <c r="AC371"/>
      <c r="AD371"/>
      <c r="AE371"/>
      <c r="AF371"/>
      <c r="AG371"/>
      <c r="AH371"/>
      <c r="AI371"/>
      <c r="AJ371"/>
      <c r="AK371"/>
      <c r="AL371"/>
      <c r="AM371"/>
      <c r="AN371"/>
      <c r="AO371"/>
      <c r="AP371"/>
      <c r="AQ371"/>
      <c r="AR371"/>
      <c r="AS371"/>
      <c r="AT371"/>
      <c r="AU371"/>
      <c r="AV371"/>
      <c r="AW371"/>
      <c r="AX371"/>
    </row>
    <row r="372" spans="1:50" s="1" customFormat="1" ht="45" x14ac:dyDescent="0.25">
      <c r="A372" s="14" t="s">
        <v>423</v>
      </c>
      <c r="B372" s="15">
        <v>1522010000</v>
      </c>
      <c r="C372" s="16" t="s">
        <v>31</v>
      </c>
      <c r="D372" s="16" t="s">
        <v>32</v>
      </c>
      <c r="E372" s="31" t="s">
        <v>386</v>
      </c>
      <c r="F372" s="79" t="s">
        <v>397</v>
      </c>
      <c r="G372" s="31" t="s">
        <v>504</v>
      </c>
      <c r="H372" s="16" t="s">
        <v>33</v>
      </c>
      <c r="I372" s="17">
        <v>3830</v>
      </c>
      <c r="J372" s="15" t="s">
        <v>88</v>
      </c>
      <c r="K372" s="18">
        <f t="shared" si="5"/>
        <v>4500</v>
      </c>
      <c r="L372" s="18"/>
      <c r="M372" s="18"/>
      <c r="N372" s="57"/>
      <c r="O372" s="57"/>
      <c r="P372" s="57"/>
      <c r="Q372" s="57"/>
      <c r="R372" s="57"/>
      <c r="S372" s="57">
        <v>4500</v>
      </c>
      <c r="T372" s="57"/>
      <c r="U372" s="57"/>
      <c r="V372" s="57"/>
      <c r="W372" s="57"/>
      <c r="X372" s="58" t="s">
        <v>109</v>
      </c>
      <c r="Y372"/>
      <c r="Z372"/>
      <c r="AA372"/>
      <c r="AB372"/>
      <c r="AC372"/>
      <c r="AD372"/>
      <c r="AE372"/>
      <c r="AF372"/>
      <c r="AG372"/>
      <c r="AH372"/>
      <c r="AI372"/>
      <c r="AJ372"/>
      <c r="AK372"/>
      <c r="AL372"/>
      <c r="AM372"/>
      <c r="AN372"/>
      <c r="AO372"/>
      <c r="AP372"/>
      <c r="AQ372"/>
      <c r="AR372"/>
      <c r="AS372"/>
      <c r="AT372"/>
      <c r="AU372"/>
      <c r="AV372"/>
      <c r="AW372"/>
      <c r="AX372"/>
    </row>
    <row r="373" spans="1:50" s="1" customFormat="1" ht="60" x14ac:dyDescent="0.25">
      <c r="A373" s="14" t="s">
        <v>110</v>
      </c>
      <c r="B373" s="15">
        <v>2522221040</v>
      </c>
      <c r="C373" s="16" t="s">
        <v>31</v>
      </c>
      <c r="D373" s="16" t="s">
        <v>32</v>
      </c>
      <c r="E373" s="31" t="s">
        <v>386</v>
      </c>
      <c r="F373" s="79">
        <v>11</v>
      </c>
      <c r="G373" s="31" t="s">
        <v>510</v>
      </c>
      <c r="H373" s="16" t="s">
        <v>33</v>
      </c>
      <c r="I373" s="17">
        <v>3830</v>
      </c>
      <c r="J373" s="15" t="s">
        <v>111</v>
      </c>
      <c r="K373" s="18">
        <f t="shared" si="5"/>
        <v>5000</v>
      </c>
      <c r="L373" s="18"/>
      <c r="M373" s="18"/>
      <c r="N373" s="57">
        <v>2500</v>
      </c>
      <c r="O373" s="57"/>
      <c r="P373" s="57"/>
      <c r="Q373" s="57">
        <v>2500</v>
      </c>
      <c r="R373" s="57"/>
      <c r="S373" s="57"/>
      <c r="T373" s="57"/>
      <c r="U373" s="57"/>
      <c r="V373" s="57"/>
      <c r="W373" s="57"/>
      <c r="X373" s="58" t="s">
        <v>112</v>
      </c>
      <c r="Y373"/>
      <c r="Z373"/>
      <c r="AA373"/>
      <c r="AB373"/>
      <c r="AC373"/>
      <c r="AD373"/>
      <c r="AE373"/>
      <c r="AF373"/>
      <c r="AG373"/>
      <c r="AH373"/>
      <c r="AI373"/>
      <c r="AJ373"/>
      <c r="AK373"/>
      <c r="AL373"/>
      <c r="AM373"/>
      <c r="AN373"/>
      <c r="AO373"/>
      <c r="AP373"/>
      <c r="AQ373"/>
      <c r="AR373"/>
      <c r="AS373"/>
      <c r="AT373"/>
      <c r="AU373"/>
      <c r="AV373"/>
      <c r="AW373"/>
      <c r="AX373"/>
    </row>
    <row r="374" spans="1:50" s="1" customFormat="1" ht="45" x14ac:dyDescent="0.25">
      <c r="A374" s="14" t="s">
        <v>110</v>
      </c>
      <c r="B374" s="15">
        <v>2522221040</v>
      </c>
      <c r="C374" s="16" t="s">
        <v>31</v>
      </c>
      <c r="D374" s="16" t="s">
        <v>32</v>
      </c>
      <c r="E374" s="31" t="s">
        <v>386</v>
      </c>
      <c r="F374" s="79">
        <v>11</v>
      </c>
      <c r="G374" s="31" t="s">
        <v>510</v>
      </c>
      <c r="H374" s="16" t="s">
        <v>48</v>
      </c>
      <c r="I374" s="17">
        <v>3360</v>
      </c>
      <c r="J374" s="15" t="s">
        <v>113</v>
      </c>
      <c r="K374" s="18">
        <f t="shared" si="5"/>
        <v>3000</v>
      </c>
      <c r="L374" s="18"/>
      <c r="M374" s="18"/>
      <c r="N374" s="57">
        <v>1500</v>
      </c>
      <c r="O374" s="57"/>
      <c r="P374" s="57"/>
      <c r="Q374" s="57">
        <v>1500</v>
      </c>
      <c r="R374" s="57"/>
      <c r="S374" s="57"/>
      <c r="T374" s="57"/>
      <c r="U374" s="57"/>
      <c r="V374" s="57"/>
      <c r="W374" s="57"/>
      <c r="X374" s="58" t="s">
        <v>114</v>
      </c>
      <c r="Y374"/>
      <c r="Z374"/>
      <c r="AA374"/>
      <c r="AB374"/>
      <c r="AC374"/>
      <c r="AD374"/>
      <c r="AE374"/>
      <c r="AF374"/>
      <c r="AG374"/>
      <c r="AH374"/>
      <c r="AI374"/>
      <c r="AJ374"/>
      <c r="AK374"/>
      <c r="AL374"/>
      <c r="AM374"/>
      <c r="AN374"/>
      <c r="AO374"/>
      <c r="AP374"/>
      <c r="AQ374"/>
      <c r="AR374"/>
      <c r="AS374"/>
      <c r="AT374"/>
      <c r="AU374"/>
      <c r="AV374"/>
      <c r="AW374"/>
      <c r="AX374"/>
    </row>
    <row r="375" spans="1:50" s="1" customFormat="1" ht="75" x14ac:dyDescent="0.25">
      <c r="A375" s="14" t="s">
        <v>110</v>
      </c>
      <c r="B375" s="15">
        <v>2522221040</v>
      </c>
      <c r="C375" s="16" t="s">
        <v>31</v>
      </c>
      <c r="D375" s="16" t="s">
        <v>32</v>
      </c>
      <c r="E375" s="31" t="s">
        <v>386</v>
      </c>
      <c r="F375" s="79">
        <v>11</v>
      </c>
      <c r="G375" s="31" t="s">
        <v>510</v>
      </c>
      <c r="H375" s="16" t="s">
        <v>33</v>
      </c>
      <c r="I375" s="17">
        <v>3360</v>
      </c>
      <c r="J375" s="15" t="s">
        <v>64</v>
      </c>
      <c r="K375" s="18">
        <f t="shared" si="5"/>
        <v>1000</v>
      </c>
      <c r="L375" s="18"/>
      <c r="M375" s="18"/>
      <c r="N375" s="57">
        <v>1000</v>
      </c>
      <c r="O375" s="57"/>
      <c r="P375" s="57"/>
      <c r="Q375" s="57"/>
      <c r="R375" s="57"/>
      <c r="S375" s="57"/>
      <c r="T375" s="57"/>
      <c r="U375" s="57"/>
      <c r="V375" s="57"/>
      <c r="W375" s="57"/>
      <c r="X375" s="58" t="s">
        <v>115</v>
      </c>
      <c r="Y375"/>
      <c r="Z375"/>
      <c r="AA375"/>
      <c r="AB375"/>
      <c r="AC375"/>
      <c r="AD375"/>
      <c r="AE375"/>
      <c r="AF375"/>
      <c r="AG375"/>
      <c r="AH375"/>
      <c r="AI375"/>
      <c r="AJ375"/>
      <c r="AK375"/>
      <c r="AL375"/>
      <c r="AM375"/>
      <c r="AN375"/>
      <c r="AO375"/>
      <c r="AP375"/>
      <c r="AQ375"/>
      <c r="AR375"/>
      <c r="AS375"/>
      <c r="AT375"/>
      <c r="AU375"/>
      <c r="AV375"/>
      <c r="AW375"/>
      <c r="AX375"/>
    </row>
    <row r="376" spans="1:50" s="1" customFormat="1" ht="45" x14ac:dyDescent="0.25">
      <c r="A376" s="14" t="s">
        <v>110</v>
      </c>
      <c r="B376" s="15">
        <v>2522221040</v>
      </c>
      <c r="C376" s="16" t="s">
        <v>31</v>
      </c>
      <c r="D376" s="16" t="s">
        <v>32</v>
      </c>
      <c r="E376" s="31" t="s">
        <v>386</v>
      </c>
      <c r="F376" s="79">
        <v>11</v>
      </c>
      <c r="G376" s="31" t="s">
        <v>510</v>
      </c>
      <c r="H376" s="16" t="s">
        <v>33</v>
      </c>
      <c r="I376" s="17">
        <v>2170</v>
      </c>
      <c r="J376" s="15" t="s">
        <v>116</v>
      </c>
      <c r="K376" s="18">
        <f t="shared" si="5"/>
        <v>3000</v>
      </c>
      <c r="L376" s="18"/>
      <c r="M376" s="18"/>
      <c r="N376" s="57"/>
      <c r="O376" s="57"/>
      <c r="P376" s="57">
        <v>3000</v>
      </c>
      <c r="Q376" s="57"/>
      <c r="R376" s="57"/>
      <c r="S376" s="57"/>
      <c r="T376" s="57"/>
      <c r="U376" s="57"/>
      <c r="V376" s="57"/>
      <c r="W376" s="57"/>
      <c r="X376" s="58" t="s">
        <v>117</v>
      </c>
      <c r="Y376"/>
      <c r="Z376"/>
      <c r="AA376"/>
      <c r="AB376"/>
      <c r="AC376"/>
      <c r="AD376"/>
      <c r="AE376"/>
      <c r="AF376"/>
      <c r="AG376"/>
      <c r="AH376"/>
      <c r="AI376"/>
      <c r="AJ376"/>
      <c r="AK376"/>
      <c r="AL376"/>
      <c r="AM376"/>
      <c r="AN376"/>
      <c r="AO376"/>
      <c r="AP376"/>
      <c r="AQ376"/>
      <c r="AR376"/>
      <c r="AS376"/>
      <c r="AT376"/>
      <c r="AU376"/>
      <c r="AV376"/>
      <c r="AW376"/>
      <c r="AX376"/>
    </row>
    <row r="377" spans="1:50" s="1" customFormat="1" ht="45" x14ac:dyDescent="0.25">
      <c r="A377" s="14" t="s">
        <v>422</v>
      </c>
      <c r="B377" s="15">
        <v>2522221040</v>
      </c>
      <c r="C377" s="16" t="s">
        <v>31</v>
      </c>
      <c r="D377" s="16" t="s">
        <v>32</v>
      </c>
      <c r="E377" s="31" t="s">
        <v>386</v>
      </c>
      <c r="F377" s="79">
        <v>10</v>
      </c>
      <c r="G377" s="31" t="s">
        <v>505</v>
      </c>
      <c r="H377" s="16" t="s">
        <v>33</v>
      </c>
      <c r="I377" s="17">
        <v>3830</v>
      </c>
      <c r="J377" s="15" t="s">
        <v>88</v>
      </c>
      <c r="K377" s="18">
        <f t="shared" si="5"/>
        <v>11000</v>
      </c>
      <c r="L377" s="18"/>
      <c r="M377" s="18"/>
      <c r="N377" s="57"/>
      <c r="O377" s="57">
        <v>11000</v>
      </c>
      <c r="P377" s="57"/>
      <c r="Q377" s="57"/>
      <c r="R377" s="57"/>
      <c r="S377" s="57"/>
      <c r="T377" s="57"/>
      <c r="U377" s="57"/>
      <c r="V377" s="57"/>
      <c r="W377" s="57"/>
      <c r="X377" s="58" t="s">
        <v>119</v>
      </c>
      <c r="Y377"/>
      <c r="Z377"/>
      <c r="AA377"/>
      <c r="AB377"/>
      <c r="AC377"/>
      <c r="AD377"/>
      <c r="AE377"/>
      <c r="AF377"/>
      <c r="AG377"/>
      <c r="AH377"/>
      <c r="AI377"/>
      <c r="AJ377"/>
      <c r="AK377"/>
      <c r="AL377"/>
      <c r="AM377"/>
      <c r="AN377"/>
      <c r="AO377"/>
      <c r="AP377"/>
      <c r="AQ377"/>
      <c r="AR377"/>
      <c r="AS377"/>
      <c r="AT377"/>
      <c r="AU377"/>
      <c r="AV377"/>
      <c r="AW377"/>
      <c r="AX377"/>
    </row>
    <row r="378" spans="1:50" s="1" customFormat="1" ht="45" x14ac:dyDescent="0.25">
      <c r="A378" s="14" t="s">
        <v>422</v>
      </c>
      <c r="B378" s="15">
        <v>1522010000</v>
      </c>
      <c r="C378" s="16" t="s">
        <v>31</v>
      </c>
      <c r="D378" s="16" t="s">
        <v>32</v>
      </c>
      <c r="E378" s="31" t="s">
        <v>386</v>
      </c>
      <c r="F378" s="79">
        <v>10</v>
      </c>
      <c r="G378" s="31" t="s">
        <v>505</v>
      </c>
      <c r="H378" s="16" t="s">
        <v>33</v>
      </c>
      <c r="I378" s="17">
        <v>3830</v>
      </c>
      <c r="J378" s="15" t="s">
        <v>88</v>
      </c>
      <c r="K378" s="18">
        <f t="shared" si="5"/>
        <v>11000</v>
      </c>
      <c r="L378" s="18"/>
      <c r="M378" s="18"/>
      <c r="N378" s="57"/>
      <c r="O378" s="57"/>
      <c r="P378" s="57"/>
      <c r="Q378" s="57"/>
      <c r="R378" s="57"/>
      <c r="S378" s="57">
        <v>11000</v>
      </c>
      <c r="T378" s="57"/>
      <c r="U378" s="57"/>
      <c r="V378" s="57"/>
      <c r="W378" s="57"/>
      <c r="X378" s="58" t="s">
        <v>119</v>
      </c>
      <c r="Y378"/>
      <c r="Z378"/>
      <c r="AA378"/>
      <c r="AB378"/>
      <c r="AC378"/>
      <c r="AD378"/>
      <c r="AE378"/>
      <c r="AF378"/>
      <c r="AG378"/>
      <c r="AH378"/>
      <c r="AI378"/>
      <c r="AJ378"/>
      <c r="AK378"/>
      <c r="AL378"/>
      <c r="AM378"/>
      <c r="AN378"/>
      <c r="AO378"/>
      <c r="AP378"/>
      <c r="AQ378"/>
      <c r="AR378"/>
      <c r="AS378"/>
      <c r="AT378"/>
      <c r="AU378"/>
      <c r="AV378"/>
      <c r="AW378"/>
      <c r="AX378"/>
    </row>
    <row r="379" spans="1:50" s="1" customFormat="1" ht="90" x14ac:dyDescent="0.25">
      <c r="A379" s="14" t="s">
        <v>424</v>
      </c>
      <c r="B379" s="15">
        <v>2522221040</v>
      </c>
      <c r="C379" s="16" t="s">
        <v>31</v>
      </c>
      <c r="D379" s="16" t="s">
        <v>32</v>
      </c>
      <c r="E379" s="31" t="s">
        <v>386</v>
      </c>
      <c r="F379" s="79">
        <v>12</v>
      </c>
      <c r="G379" s="31" t="s">
        <v>511</v>
      </c>
      <c r="H379" s="16" t="s">
        <v>33</v>
      </c>
      <c r="I379" s="17">
        <v>3570</v>
      </c>
      <c r="J379" s="15" t="s">
        <v>121</v>
      </c>
      <c r="K379" s="18">
        <f t="shared" si="5"/>
        <v>10000</v>
      </c>
      <c r="L379" s="18"/>
      <c r="M379" s="18"/>
      <c r="N379" s="57"/>
      <c r="O379" s="57">
        <v>5000</v>
      </c>
      <c r="P379" s="57"/>
      <c r="Q379" s="57">
        <v>5000</v>
      </c>
      <c r="R379" s="57"/>
      <c r="S379" s="57"/>
      <c r="T379" s="57"/>
      <c r="U379" s="57"/>
      <c r="V379" s="57"/>
      <c r="W379" s="57"/>
      <c r="X379" s="58" t="s">
        <v>122</v>
      </c>
      <c r="Y379"/>
      <c r="Z379"/>
      <c r="AA379"/>
      <c r="AB379"/>
      <c r="AC379"/>
      <c r="AD379"/>
      <c r="AE379"/>
      <c r="AF379"/>
      <c r="AG379"/>
      <c r="AH379"/>
      <c r="AI379"/>
      <c r="AJ379"/>
      <c r="AK379"/>
      <c r="AL379"/>
      <c r="AM379"/>
      <c r="AN379"/>
      <c r="AO379"/>
      <c r="AP379"/>
      <c r="AQ379"/>
      <c r="AR379"/>
      <c r="AS379"/>
      <c r="AT379"/>
      <c r="AU379"/>
      <c r="AV379"/>
      <c r="AW379"/>
      <c r="AX379"/>
    </row>
    <row r="380" spans="1:50" s="1" customFormat="1" ht="60.75" x14ac:dyDescent="0.25">
      <c r="A380" s="14" t="s">
        <v>424</v>
      </c>
      <c r="B380" s="15">
        <v>2522221040</v>
      </c>
      <c r="C380" s="16" t="s">
        <v>31</v>
      </c>
      <c r="D380" s="16" t="s">
        <v>32</v>
      </c>
      <c r="E380" s="31" t="s">
        <v>386</v>
      </c>
      <c r="F380" s="79">
        <v>12</v>
      </c>
      <c r="G380" s="31" t="s">
        <v>511</v>
      </c>
      <c r="H380" s="16" t="s">
        <v>33</v>
      </c>
      <c r="I380" s="17">
        <v>2910</v>
      </c>
      <c r="J380" s="15" t="s">
        <v>123</v>
      </c>
      <c r="K380" s="18">
        <f t="shared" si="5"/>
        <v>32000</v>
      </c>
      <c r="L380" s="18"/>
      <c r="M380" s="18"/>
      <c r="N380" s="57"/>
      <c r="O380" s="57">
        <v>32000</v>
      </c>
      <c r="P380" s="57"/>
      <c r="Q380" s="57"/>
      <c r="R380" s="57"/>
      <c r="S380" s="57"/>
      <c r="T380" s="57"/>
      <c r="U380" s="57"/>
      <c r="V380" s="57"/>
      <c r="W380" s="57"/>
      <c r="X380" s="58" t="s">
        <v>124</v>
      </c>
      <c r="Y380"/>
      <c r="Z380"/>
      <c r="AA380"/>
      <c r="AB380"/>
      <c r="AC380"/>
      <c r="AD380"/>
      <c r="AE380"/>
      <c r="AF380"/>
      <c r="AG380"/>
      <c r="AH380"/>
      <c r="AI380"/>
      <c r="AJ380"/>
      <c r="AK380"/>
      <c r="AL380"/>
      <c r="AM380"/>
      <c r="AN380"/>
      <c r="AO380"/>
      <c r="AP380"/>
      <c r="AQ380"/>
      <c r="AR380"/>
      <c r="AS380"/>
      <c r="AT380"/>
      <c r="AU380"/>
      <c r="AV380"/>
      <c r="AW380"/>
      <c r="AX380"/>
    </row>
    <row r="381" spans="1:50" s="1" customFormat="1" ht="45" x14ac:dyDescent="0.25">
      <c r="A381" s="14" t="s">
        <v>424</v>
      </c>
      <c r="B381" s="15">
        <v>2522221040</v>
      </c>
      <c r="C381" s="16" t="s">
        <v>31</v>
      </c>
      <c r="D381" s="16" t="s">
        <v>32</v>
      </c>
      <c r="E381" s="31" t="s">
        <v>386</v>
      </c>
      <c r="F381" s="79">
        <v>12</v>
      </c>
      <c r="G381" s="31" t="s">
        <v>511</v>
      </c>
      <c r="H381" s="16" t="s">
        <v>33</v>
      </c>
      <c r="I381" s="17">
        <v>3830</v>
      </c>
      <c r="J381" s="15" t="s">
        <v>88</v>
      </c>
      <c r="K381" s="18">
        <f t="shared" si="5"/>
        <v>4500</v>
      </c>
      <c r="L381" s="18"/>
      <c r="M381" s="18"/>
      <c r="N381" s="57"/>
      <c r="O381" s="57">
        <v>2000</v>
      </c>
      <c r="P381" s="57"/>
      <c r="Q381" s="57"/>
      <c r="R381" s="57">
        <v>2500</v>
      </c>
      <c r="S381" s="57"/>
      <c r="T381" s="57"/>
      <c r="U381" s="57"/>
      <c r="V381" s="57"/>
      <c r="W381" s="57"/>
      <c r="X381" s="58" t="s">
        <v>125</v>
      </c>
      <c r="Y381"/>
      <c r="Z381"/>
      <c r="AA381"/>
      <c r="AB381"/>
      <c r="AC381"/>
      <c r="AD381"/>
      <c r="AE381"/>
      <c r="AF381"/>
      <c r="AG381"/>
      <c r="AH381"/>
      <c r="AI381"/>
      <c r="AJ381"/>
      <c r="AK381"/>
      <c r="AL381"/>
      <c r="AM381"/>
      <c r="AN381"/>
      <c r="AO381"/>
      <c r="AP381"/>
      <c r="AQ381"/>
      <c r="AR381"/>
      <c r="AS381"/>
      <c r="AT381"/>
      <c r="AU381"/>
      <c r="AV381"/>
      <c r="AW381"/>
      <c r="AX381"/>
    </row>
    <row r="382" spans="1:50" s="1" customFormat="1" ht="45" x14ac:dyDescent="0.25">
      <c r="A382" s="14" t="s">
        <v>424</v>
      </c>
      <c r="B382" s="15">
        <v>1522010000</v>
      </c>
      <c r="C382" s="16" t="s">
        <v>31</v>
      </c>
      <c r="D382" s="16" t="s">
        <v>32</v>
      </c>
      <c r="E382" s="31" t="s">
        <v>386</v>
      </c>
      <c r="F382" s="79">
        <v>12</v>
      </c>
      <c r="G382" s="31" t="s">
        <v>511</v>
      </c>
      <c r="H382" s="16" t="s">
        <v>33</v>
      </c>
      <c r="I382" s="17">
        <v>3830</v>
      </c>
      <c r="J382" s="15" t="s">
        <v>88</v>
      </c>
      <c r="K382" s="18">
        <f t="shared" si="5"/>
        <v>2000</v>
      </c>
      <c r="L382" s="18"/>
      <c r="M382" s="18"/>
      <c r="N382" s="57"/>
      <c r="O382" s="57"/>
      <c r="P382" s="57"/>
      <c r="Q382" s="57"/>
      <c r="R382" s="57"/>
      <c r="S382" s="57"/>
      <c r="T382" s="57">
        <v>2000</v>
      </c>
      <c r="U382" s="57"/>
      <c r="V382" s="57"/>
      <c r="W382" s="57"/>
      <c r="X382" s="58" t="s">
        <v>125</v>
      </c>
      <c r="Y382"/>
      <c r="Z382"/>
      <c r="AA382"/>
      <c r="AB382"/>
      <c r="AC382"/>
      <c r="AD382"/>
      <c r="AE382"/>
      <c r="AF382"/>
      <c r="AG382"/>
      <c r="AH382"/>
      <c r="AI382"/>
      <c r="AJ382"/>
      <c r="AK382"/>
      <c r="AL382"/>
      <c r="AM382"/>
      <c r="AN382"/>
      <c r="AO382"/>
      <c r="AP382"/>
      <c r="AQ382"/>
      <c r="AR382"/>
      <c r="AS382"/>
      <c r="AT382"/>
      <c r="AU382"/>
      <c r="AV382"/>
      <c r="AW382"/>
      <c r="AX382"/>
    </row>
    <row r="383" spans="1:50" s="1" customFormat="1" ht="75" x14ac:dyDescent="0.25">
      <c r="A383" s="14" t="s">
        <v>126</v>
      </c>
      <c r="B383" s="15">
        <v>1522010000</v>
      </c>
      <c r="C383" s="16" t="s">
        <v>26</v>
      </c>
      <c r="D383" s="16" t="s">
        <v>42</v>
      </c>
      <c r="E383" s="31" t="s">
        <v>388</v>
      </c>
      <c r="F383" s="79" t="s">
        <v>387</v>
      </c>
      <c r="G383" s="31" t="s">
        <v>525</v>
      </c>
      <c r="H383" s="16" t="s">
        <v>127</v>
      </c>
      <c r="I383" s="17">
        <v>3360</v>
      </c>
      <c r="J383" s="15" t="s">
        <v>64</v>
      </c>
      <c r="K383" s="18">
        <f t="shared" si="5"/>
        <v>15000</v>
      </c>
      <c r="L383" s="18"/>
      <c r="M383" s="18">
        <v>15000</v>
      </c>
      <c r="N383" s="57"/>
      <c r="O383" s="57"/>
      <c r="P383" s="57"/>
      <c r="Q383" s="57"/>
      <c r="R383" s="57"/>
      <c r="S383" s="57"/>
      <c r="T383" s="57"/>
      <c r="U383" s="57"/>
      <c r="V383" s="57"/>
      <c r="W383" s="57"/>
      <c r="X383" s="58" t="s">
        <v>128</v>
      </c>
      <c r="Y383"/>
      <c r="Z383"/>
      <c r="AA383"/>
      <c r="AB383"/>
      <c r="AC383"/>
      <c r="AD383"/>
      <c r="AE383"/>
      <c r="AF383"/>
      <c r="AG383"/>
      <c r="AH383"/>
      <c r="AI383"/>
      <c r="AJ383"/>
      <c r="AK383"/>
      <c r="AL383"/>
      <c r="AM383"/>
      <c r="AN383"/>
      <c r="AO383"/>
      <c r="AP383"/>
      <c r="AQ383"/>
      <c r="AR383"/>
      <c r="AS383"/>
      <c r="AT383"/>
      <c r="AU383"/>
      <c r="AV383"/>
      <c r="AW383"/>
      <c r="AX383"/>
    </row>
    <row r="384" spans="1:50" s="1" customFormat="1" ht="45" x14ac:dyDescent="0.25">
      <c r="A384" s="14" t="s">
        <v>126</v>
      </c>
      <c r="B384" s="15">
        <v>1522010000</v>
      </c>
      <c r="C384" s="16" t="s">
        <v>23</v>
      </c>
      <c r="D384" s="16" t="s">
        <v>43</v>
      </c>
      <c r="E384" s="31" t="s">
        <v>388</v>
      </c>
      <c r="F384" s="79" t="s">
        <v>387</v>
      </c>
      <c r="G384" s="31" t="s">
        <v>508</v>
      </c>
      <c r="H384" s="16" t="s">
        <v>44</v>
      </c>
      <c r="I384" s="17">
        <v>2610</v>
      </c>
      <c r="J384" s="15" t="s">
        <v>129</v>
      </c>
      <c r="K384" s="18">
        <f t="shared" si="5"/>
        <v>6109.73</v>
      </c>
      <c r="L384" s="18">
        <v>3000</v>
      </c>
      <c r="M384" s="18">
        <v>3109.73</v>
      </c>
      <c r="N384" s="57"/>
      <c r="O384" s="57"/>
      <c r="P384" s="57"/>
      <c r="Q384" s="57"/>
      <c r="R384" s="57"/>
      <c r="S384" s="57"/>
      <c r="T384" s="57"/>
      <c r="U384" s="57"/>
      <c r="V384" s="57"/>
      <c r="W384" s="57"/>
      <c r="X384" s="58" t="s">
        <v>130</v>
      </c>
      <c r="Y384"/>
      <c r="Z384"/>
      <c r="AA384"/>
      <c r="AB384"/>
      <c r="AC384"/>
      <c r="AD384"/>
      <c r="AE384"/>
      <c r="AF384"/>
      <c r="AG384"/>
      <c r="AH384"/>
      <c r="AI384"/>
      <c r="AJ384"/>
      <c r="AK384"/>
      <c r="AL384"/>
      <c r="AM384"/>
      <c r="AN384"/>
      <c r="AO384"/>
      <c r="AP384"/>
      <c r="AQ384"/>
      <c r="AR384"/>
      <c r="AS384"/>
      <c r="AT384"/>
      <c r="AU384"/>
      <c r="AV384"/>
      <c r="AW384"/>
      <c r="AX384"/>
    </row>
    <row r="385" spans="1:50" s="1" customFormat="1" ht="75" x14ac:dyDescent="0.25">
      <c r="A385" s="14" t="s">
        <v>126</v>
      </c>
      <c r="B385" s="15">
        <v>1522010000</v>
      </c>
      <c r="C385" s="16" t="s">
        <v>23</v>
      </c>
      <c r="D385" s="16" t="s">
        <v>43</v>
      </c>
      <c r="E385" s="31" t="s">
        <v>388</v>
      </c>
      <c r="F385" s="79" t="s">
        <v>387</v>
      </c>
      <c r="G385" s="31" t="s">
        <v>508</v>
      </c>
      <c r="H385" s="16" t="s">
        <v>44</v>
      </c>
      <c r="I385" s="17">
        <v>2980</v>
      </c>
      <c r="J385" s="15" t="s">
        <v>131</v>
      </c>
      <c r="K385" s="18">
        <f t="shared" si="5"/>
        <v>10000</v>
      </c>
      <c r="L385" s="18"/>
      <c r="M385" s="18">
        <v>10000</v>
      </c>
      <c r="N385" s="57"/>
      <c r="O385" s="57"/>
      <c r="P385" s="57"/>
      <c r="Q385" s="57"/>
      <c r="R385" s="57"/>
      <c r="S385" s="57"/>
      <c r="T385" s="57"/>
      <c r="U385" s="57"/>
      <c r="V385" s="57"/>
      <c r="W385" s="57"/>
      <c r="X385" s="58" t="s">
        <v>132</v>
      </c>
      <c r="Y385"/>
      <c r="Z385"/>
      <c r="AA385"/>
      <c r="AB385"/>
      <c r="AC385"/>
      <c r="AD385"/>
      <c r="AE385"/>
      <c r="AF385"/>
      <c r="AG385"/>
      <c r="AH385"/>
      <c r="AI385"/>
      <c r="AJ385"/>
      <c r="AK385"/>
      <c r="AL385"/>
      <c r="AM385"/>
      <c r="AN385"/>
      <c r="AO385"/>
      <c r="AP385"/>
      <c r="AQ385"/>
      <c r="AR385"/>
      <c r="AS385"/>
      <c r="AT385"/>
      <c r="AU385"/>
      <c r="AV385"/>
      <c r="AW385"/>
      <c r="AX385"/>
    </row>
    <row r="386" spans="1:50" s="1" customFormat="1" ht="90" x14ac:dyDescent="0.25">
      <c r="A386" s="14" t="s">
        <v>126</v>
      </c>
      <c r="B386" s="15">
        <v>1522010000</v>
      </c>
      <c r="C386" s="16" t="s">
        <v>23</v>
      </c>
      <c r="D386" s="16" t="s">
        <v>43</v>
      </c>
      <c r="E386" s="31" t="s">
        <v>388</v>
      </c>
      <c r="F386" s="79" t="s">
        <v>387</v>
      </c>
      <c r="G386" s="31" t="s">
        <v>508</v>
      </c>
      <c r="H386" s="16" t="s">
        <v>44</v>
      </c>
      <c r="I386" s="17">
        <v>3570</v>
      </c>
      <c r="J386" s="15" t="s">
        <v>133</v>
      </c>
      <c r="K386" s="18">
        <f t="shared" si="5"/>
        <v>20000</v>
      </c>
      <c r="L386" s="18"/>
      <c r="M386" s="18">
        <v>20000</v>
      </c>
      <c r="N386" s="57"/>
      <c r="O386" s="57"/>
      <c r="P386" s="57"/>
      <c r="Q386" s="57"/>
      <c r="R386" s="57"/>
      <c r="S386" s="57"/>
      <c r="T386" s="57"/>
      <c r="U386" s="57"/>
      <c r="V386" s="57"/>
      <c r="W386" s="57"/>
      <c r="X386" s="58" t="s">
        <v>134</v>
      </c>
      <c r="Y386"/>
      <c r="Z386"/>
      <c r="AA386"/>
      <c r="AB386"/>
      <c r="AC386"/>
      <c r="AD386"/>
      <c r="AE386"/>
      <c r="AF386"/>
      <c r="AG386"/>
      <c r="AH386"/>
      <c r="AI386"/>
      <c r="AJ386"/>
      <c r="AK386"/>
      <c r="AL386"/>
      <c r="AM386"/>
      <c r="AN386"/>
      <c r="AO386"/>
      <c r="AP386"/>
      <c r="AQ386"/>
      <c r="AR386"/>
      <c r="AS386"/>
      <c r="AT386"/>
      <c r="AU386"/>
      <c r="AV386"/>
      <c r="AW386"/>
      <c r="AX386"/>
    </row>
    <row r="387" spans="1:50" s="1" customFormat="1" ht="60" x14ac:dyDescent="0.25">
      <c r="A387" s="14" t="s">
        <v>126</v>
      </c>
      <c r="B387" s="15">
        <v>1522010000</v>
      </c>
      <c r="C387" s="16" t="s">
        <v>23</v>
      </c>
      <c r="D387" s="16" t="s">
        <v>43</v>
      </c>
      <c r="E387" s="31" t="s">
        <v>388</v>
      </c>
      <c r="F387" s="79" t="s">
        <v>387</v>
      </c>
      <c r="G387" s="31" t="s">
        <v>508</v>
      </c>
      <c r="H387" s="16" t="s">
        <v>44</v>
      </c>
      <c r="I387" s="17">
        <v>3510</v>
      </c>
      <c r="J387" s="15" t="s">
        <v>135</v>
      </c>
      <c r="K387" s="18">
        <f t="shared" si="5"/>
        <v>150000</v>
      </c>
      <c r="L387" s="18"/>
      <c r="M387" s="18"/>
      <c r="N387" s="57">
        <v>100000</v>
      </c>
      <c r="O387" s="57"/>
      <c r="P387" s="57"/>
      <c r="Q387" s="57"/>
      <c r="R387" s="57"/>
      <c r="S387" s="57"/>
      <c r="T387" s="57"/>
      <c r="U387" s="57">
        <v>50000</v>
      </c>
      <c r="V387" s="57"/>
      <c r="W387" s="57"/>
      <c r="X387" s="58" t="s">
        <v>136</v>
      </c>
      <c r="Y387"/>
      <c r="Z387"/>
      <c r="AA387"/>
      <c r="AB387"/>
      <c r="AC387"/>
      <c r="AD387"/>
      <c r="AE387"/>
      <c r="AF387"/>
      <c r="AG387"/>
      <c r="AH387"/>
      <c r="AI387"/>
      <c r="AJ387"/>
      <c r="AK387"/>
      <c r="AL387"/>
      <c r="AM387"/>
      <c r="AN387"/>
      <c r="AO387"/>
      <c r="AP387"/>
      <c r="AQ387"/>
      <c r="AR387"/>
      <c r="AS387"/>
      <c r="AT387"/>
      <c r="AU387"/>
      <c r="AV387"/>
      <c r="AW387"/>
      <c r="AX387"/>
    </row>
    <row r="388" spans="1:50" s="1" customFormat="1" ht="60" x14ac:dyDescent="0.25">
      <c r="A388" s="14" t="s">
        <v>250</v>
      </c>
      <c r="B388" s="15">
        <v>1522010000</v>
      </c>
      <c r="C388" s="16" t="s">
        <v>23</v>
      </c>
      <c r="D388" s="16" t="s">
        <v>24</v>
      </c>
      <c r="E388" s="31" t="s">
        <v>388</v>
      </c>
      <c r="F388" s="79" t="s">
        <v>387</v>
      </c>
      <c r="G388" s="31" t="s">
        <v>501</v>
      </c>
      <c r="H388" s="16" t="s">
        <v>44</v>
      </c>
      <c r="I388" s="17">
        <v>3510</v>
      </c>
      <c r="J388" s="15" t="s">
        <v>135</v>
      </c>
      <c r="K388" s="18">
        <f t="shared" ref="K388" si="8">SUM(L388:W388)</f>
        <v>103500</v>
      </c>
      <c r="L388" s="18"/>
      <c r="M388" s="18">
        <f>131500-8000-4000-14000-2000</f>
        <v>103500</v>
      </c>
      <c r="N388" s="57"/>
      <c r="O388" s="57"/>
      <c r="P388" s="57"/>
      <c r="Q388" s="57"/>
      <c r="R388" s="57"/>
      <c r="S388" s="57"/>
      <c r="T388" s="57"/>
      <c r="U388" s="57"/>
      <c r="V388" s="57"/>
      <c r="W388" s="57"/>
      <c r="X388" s="58" t="s">
        <v>136</v>
      </c>
      <c r="Y388"/>
      <c r="Z388"/>
      <c r="AA388"/>
      <c r="AB388"/>
      <c r="AC388"/>
      <c r="AD388"/>
      <c r="AE388"/>
      <c r="AF388"/>
      <c r="AG388"/>
      <c r="AH388"/>
      <c r="AI388"/>
      <c r="AJ388"/>
      <c r="AK388"/>
      <c r="AL388"/>
      <c r="AM388"/>
      <c r="AN388"/>
      <c r="AO388"/>
      <c r="AP388"/>
      <c r="AQ388"/>
      <c r="AR388"/>
      <c r="AS388"/>
      <c r="AT388"/>
      <c r="AU388"/>
      <c r="AV388"/>
      <c r="AW388"/>
      <c r="AX388"/>
    </row>
    <row r="389" spans="1:50" s="1" customFormat="1" ht="60" x14ac:dyDescent="0.25">
      <c r="A389" s="14" t="s">
        <v>126</v>
      </c>
      <c r="B389" s="15">
        <v>2522221040</v>
      </c>
      <c r="C389" s="16" t="s">
        <v>26</v>
      </c>
      <c r="D389" s="16" t="s">
        <v>42</v>
      </c>
      <c r="E389" s="31" t="s">
        <v>388</v>
      </c>
      <c r="F389" s="79" t="s">
        <v>387</v>
      </c>
      <c r="G389" s="31" t="s">
        <v>525</v>
      </c>
      <c r="H389" s="16" t="s">
        <v>127</v>
      </c>
      <c r="I389" s="17">
        <v>3390</v>
      </c>
      <c r="J389" s="15" t="s">
        <v>67</v>
      </c>
      <c r="K389" s="18">
        <f t="shared" si="5"/>
        <v>43500</v>
      </c>
      <c r="L389" s="18"/>
      <c r="M389" s="18"/>
      <c r="N389" s="57">
        <v>43500</v>
      </c>
      <c r="O389" s="57"/>
      <c r="P389" s="57"/>
      <c r="Q389" s="57"/>
      <c r="R389" s="57"/>
      <c r="S389" s="57"/>
      <c r="T389" s="57"/>
      <c r="U389" s="57"/>
      <c r="V389" s="57"/>
      <c r="W389" s="57"/>
      <c r="X389" s="58" t="s">
        <v>139</v>
      </c>
      <c r="Y389"/>
      <c r="Z389"/>
      <c r="AA389"/>
      <c r="AB389"/>
      <c r="AC389"/>
      <c r="AD389"/>
      <c r="AE389"/>
      <c r="AF389"/>
      <c r="AG389"/>
      <c r="AH389"/>
      <c r="AI389"/>
      <c r="AJ389"/>
      <c r="AK389"/>
      <c r="AL389"/>
      <c r="AM389"/>
      <c r="AN389"/>
      <c r="AO389"/>
      <c r="AP389"/>
      <c r="AQ389"/>
      <c r="AR389"/>
      <c r="AS389"/>
      <c r="AT389"/>
      <c r="AU389"/>
      <c r="AV389"/>
      <c r="AW389"/>
      <c r="AX389"/>
    </row>
    <row r="390" spans="1:50" s="1" customFormat="1" ht="90" x14ac:dyDescent="0.25">
      <c r="A390" s="14" t="s">
        <v>126</v>
      </c>
      <c r="B390" s="15">
        <v>2522221040</v>
      </c>
      <c r="C390" s="16" t="s">
        <v>26</v>
      </c>
      <c r="D390" s="16" t="s">
        <v>42</v>
      </c>
      <c r="E390" s="31" t="s">
        <v>388</v>
      </c>
      <c r="F390" s="79" t="s">
        <v>387</v>
      </c>
      <c r="G390" s="31" t="s">
        <v>525</v>
      </c>
      <c r="H390" s="16" t="s">
        <v>127</v>
      </c>
      <c r="I390" s="17">
        <v>3320</v>
      </c>
      <c r="J390" s="15" t="s">
        <v>140</v>
      </c>
      <c r="K390" s="18">
        <f t="shared" si="5"/>
        <v>22500</v>
      </c>
      <c r="L390" s="18"/>
      <c r="M390" s="18"/>
      <c r="N390" s="57">
        <v>22500</v>
      </c>
      <c r="O390" s="57"/>
      <c r="P390" s="57"/>
      <c r="Q390" s="57"/>
      <c r="R390" s="57"/>
      <c r="S390" s="57"/>
      <c r="T390" s="57"/>
      <c r="U390" s="57"/>
      <c r="V390" s="57"/>
      <c r="W390" s="57"/>
      <c r="X390" s="58" t="s">
        <v>141</v>
      </c>
      <c r="Y390"/>
      <c r="Z390"/>
      <c r="AA390"/>
      <c r="AB390"/>
      <c r="AC390"/>
      <c r="AD390"/>
      <c r="AE390"/>
      <c r="AF390"/>
      <c r="AG390"/>
      <c r="AH390"/>
      <c r="AI390"/>
      <c r="AJ390"/>
      <c r="AK390"/>
      <c r="AL390"/>
      <c r="AM390"/>
      <c r="AN390"/>
      <c r="AO390"/>
      <c r="AP390"/>
      <c r="AQ390"/>
      <c r="AR390"/>
      <c r="AS390"/>
      <c r="AT390"/>
      <c r="AU390"/>
      <c r="AV390"/>
      <c r="AW390"/>
      <c r="AX390"/>
    </row>
    <row r="391" spans="1:50" s="1" customFormat="1" ht="90" x14ac:dyDescent="0.25">
      <c r="A391" s="14" t="s">
        <v>126</v>
      </c>
      <c r="B391" s="15">
        <v>2522221040</v>
      </c>
      <c r="C391" s="16" t="s">
        <v>26</v>
      </c>
      <c r="D391" s="16" t="s">
        <v>42</v>
      </c>
      <c r="E391" s="31" t="s">
        <v>388</v>
      </c>
      <c r="F391" s="79" t="s">
        <v>387</v>
      </c>
      <c r="G391" s="31" t="s">
        <v>525</v>
      </c>
      <c r="H391" s="16" t="s">
        <v>127</v>
      </c>
      <c r="I391" s="17">
        <v>3320</v>
      </c>
      <c r="J391" s="15" t="s">
        <v>140</v>
      </c>
      <c r="K391" s="18">
        <f t="shared" ref="K391:K454" si="9">SUM(L391:W391)</f>
        <v>17500</v>
      </c>
      <c r="L391" s="18"/>
      <c r="M391" s="18"/>
      <c r="N391" s="57">
        <v>17500</v>
      </c>
      <c r="O391" s="57"/>
      <c r="P391" s="57"/>
      <c r="Q391" s="57"/>
      <c r="R391" s="57"/>
      <c r="S391" s="57"/>
      <c r="T391" s="57"/>
      <c r="U391" s="57"/>
      <c r="V391" s="57"/>
      <c r="W391" s="57"/>
      <c r="X391" s="58" t="s">
        <v>142</v>
      </c>
      <c r="Y391"/>
      <c r="Z391"/>
      <c r="AA391"/>
      <c r="AB391"/>
      <c r="AC391"/>
      <c r="AD391"/>
      <c r="AE391"/>
      <c r="AF391"/>
      <c r="AG391"/>
      <c r="AH391"/>
      <c r="AI391"/>
      <c r="AJ391"/>
      <c r="AK391"/>
      <c r="AL391"/>
      <c r="AM391"/>
      <c r="AN391"/>
      <c r="AO391"/>
      <c r="AP391"/>
      <c r="AQ391"/>
      <c r="AR391"/>
      <c r="AS391"/>
      <c r="AT391"/>
      <c r="AU391"/>
      <c r="AV391"/>
      <c r="AW391"/>
      <c r="AX391"/>
    </row>
    <row r="392" spans="1:50" s="1" customFormat="1" ht="45" x14ac:dyDescent="0.25">
      <c r="A392" s="14" t="s">
        <v>126</v>
      </c>
      <c r="B392" s="15">
        <v>2522221040</v>
      </c>
      <c r="C392" s="16" t="s">
        <v>26</v>
      </c>
      <c r="D392" s="16" t="s">
        <v>42</v>
      </c>
      <c r="E392" s="31" t="s">
        <v>388</v>
      </c>
      <c r="F392" s="79" t="s">
        <v>387</v>
      </c>
      <c r="G392" s="31" t="s">
        <v>525</v>
      </c>
      <c r="H392" s="16" t="s">
        <v>127</v>
      </c>
      <c r="I392" s="17">
        <v>3580</v>
      </c>
      <c r="J392" s="15" t="s">
        <v>143</v>
      </c>
      <c r="K392" s="18">
        <f t="shared" si="9"/>
        <v>17500</v>
      </c>
      <c r="L392" s="18"/>
      <c r="M392" s="18"/>
      <c r="N392" s="57">
        <v>17500</v>
      </c>
      <c r="O392" s="57"/>
      <c r="P392" s="57"/>
      <c r="Q392" s="57"/>
      <c r="R392" s="57"/>
      <c r="S392" s="57"/>
      <c r="T392" s="57"/>
      <c r="U392" s="57"/>
      <c r="V392" s="57"/>
      <c r="W392" s="57"/>
      <c r="X392" s="58" t="s">
        <v>144</v>
      </c>
      <c r="Y392"/>
      <c r="Z392"/>
      <c r="AA392"/>
      <c r="AB392"/>
      <c r="AC392"/>
      <c r="AD392"/>
      <c r="AE392"/>
      <c r="AF392"/>
      <c r="AG392"/>
      <c r="AH392"/>
      <c r="AI392"/>
      <c r="AJ392"/>
      <c r="AK392"/>
      <c r="AL392"/>
      <c r="AM392"/>
      <c r="AN392"/>
      <c r="AO392"/>
      <c r="AP392"/>
      <c r="AQ392"/>
      <c r="AR392"/>
      <c r="AS392"/>
      <c r="AT392"/>
      <c r="AU392"/>
      <c r="AV392"/>
      <c r="AW392"/>
      <c r="AX392"/>
    </row>
    <row r="393" spans="1:50" s="1" customFormat="1" ht="30" x14ac:dyDescent="0.25">
      <c r="A393" s="14" t="s">
        <v>126</v>
      </c>
      <c r="B393" s="15">
        <v>2522221040</v>
      </c>
      <c r="C393" s="16" t="s">
        <v>26</v>
      </c>
      <c r="D393" s="16" t="s">
        <v>42</v>
      </c>
      <c r="E393" s="31" t="s">
        <v>388</v>
      </c>
      <c r="F393" s="79" t="s">
        <v>387</v>
      </c>
      <c r="G393" s="31" t="s">
        <v>525</v>
      </c>
      <c r="H393" s="16" t="s">
        <v>127</v>
      </c>
      <c r="I393" s="17">
        <v>3990</v>
      </c>
      <c r="J393" s="15" t="s">
        <v>145</v>
      </c>
      <c r="K393" s="18">
        <f t="shared" si="9"/>
        <v>6000</v>
      </c>
      <c r="L393" s="18"/>
      <c r="M393" s="18"/>
      <c r="N393" s="57"/>
      <c r="O393" s="57"/>
      <c r="P393" s="57"/>
      <c r="Q393" s="57">
        <v>6000</v>
      </c>
      <c r="R393" s="57"/>
      <c r="S393" s="57"/>
      <c r="T393" s="57"/>
      <c r="U393" s="57"/>
      <c r="V393" s="57"/>
      <c r="W393" s="57"/>
      <c r="X393" s="58" t="s">
        <v>146</v>
      </c>
      <c r="Y393"/>
      <c r="Z393"/>
      <c r="AA393"/>
      <c r="AB393"/>
      <c r="AC393"/>
      <c r="AD393"/>
      <c r="AE393"/>
      <c r="AF393"/>
      <c r="AG393"/>
      <c r="AH393"/>
      <c r="AI393"/>
      <c r="AJ393"/>
      <c r="AK393"/>
      <c r="AL393"/>
      <c r="AM393"/>
      <c r="AN393"/>
      <c r="AO393"/>
      <c r="AP393"/>
      <c r="AQ393"/>
      <c r="AR393"/>
      <c r="AS393"/>
      <c r="AT393"/>
      <c r="AU393"/>
      <c r="AV393"/>
      <c r="AW393"/>
      <c r="AX393"/>
    </row>
    <row r="394" spans="1:50" s="1" customFormat="1" ht="60" x14ac:dyDescent="0.25">
      <c r="A394" s="14" t="s">
        <v>126</v>
      </c>
      <c r="B394" s="15">
        <v>2522221040</v>
      </c>
      <c r="C394" s="16" t="s">
        <v>26</v>
      </c>
      <c r="D394" s="16" t="s">
        <v>42</v>
      </c>
      <c r="E394" s="31" t="s">
        <v>388</v>
      </c>
      <c r="F394" s="79" t="s">
        <v>387</v>
      </c>
      <c r="G394" s="31" t="s">
        <v>525</v>
      </c>
      <c r="H394" s="16" t="s">
        <v>127</v>
      </c>
      <c r="I394" s="17">
        <v>2720</v>
      </c>
      <c r="J394" s="15" t="s">
        <v>147</v>
      </c>
      <c r="K394" s="18">
        <f t="shared" si="9"/>
        <v>15000</v>
      </c>
      <c r="L394" s="18"/>
      <c r="M394" s="18"/>
      <c r="N394" s="57">
        <v>10000</v>
      </c>
      <c r="O394" s="57"/>
      <c r="P394" s="57"/>
      <c r="Q394" s="57">
        <v>5000</v>
      </c>
      <c r="R394" s="57"/>
      <c r="S394" s="57"/>
      <c r="T394" s="57"/>
      <c r="U394" s="57"/>
      <c r="V394" s="57"/>
      <c r="W394" s="57"/>
      <c r="X394" s="58" t="s">
        <v>148</v>
      </c>
      <c r="Y394"/>
      <c r="Z394"/>
      <c r="AA394"/>
      <c r="AB394"/>
      <c r="AC394"/>
      <c r="AD394"/>
      <c r="AE394"/>
      <c r="AF394"/>
      <c r="AG394"/>
      <c r="AH394"/>
      <c r="AI394"/>
      <c r="AJ394"/>
      <c r="AK394"/>
      <c r="AL394"/>
      <c r="AM394"/>
      <c r="AN394"/>
      <c r="AO394"/>
      <c r="AP394"/>
      <c r="AQ394"/>
      <c r="AR394"/>
      <c r="AS394"/>
      <c r="AT394"/>
      <c r="AU394"/>
      <c r="AV394"/>
      <c r="AW394"/>
      <c r="AX394"/>
    </row>
    <row r="395" spans="1:50" s="1" customFormat="1" ht="45" x14ac:dyDescent="0.25">
      <c r="A395" s="14" t="s">
        <v>126</v>
      </c>
      <c r="B395" s="15">
        <v>2522221040</v>
      </c>
      <c r="C395" s="16" t="s">
        <v>26</v>
      </c>
      <c r="D395" s="16" t="s">
        <v>42</v>
      </c>
      <c r="E395" s="31" t="s">
        <v>388</v>
      </c>
      <c r="F395" s="79" t="s">
        <v>387</v>
      </c>
      <c r="G395" s="31" t="s">
        <v>525</v>
      </c>
      <c r="H395" s="16" t="s">
        <v>127</v>
      </c>
      <c r="I395" s="17">
        <v>2530</v>
      </c>
      <c r="J395" s="15" t="s">
        <v>149</v>
      </c>
      <c r="K395" s="18">
        <f t="shared" si="9"/>
        <v>10000</v>
      </c>
      <c r="L395" s="18"/>
      <c r="M395" s="18"/>
      <c r="N395" s="57">
        <v>10000</v>
      </c>
      <c r="O395" s="57"/>
      <c r="P395" s="57"/>
      <c r="Q395" s="57"/>
      <c r="R395" s="57"/>
      <c r="S395" s="57"/>
      <c r="T395" s="57"/>
      <c r="U395" s="57"/>
      <c r="V395" s="57"/>
      <c r="W395" s="57"/>
      <c r="X395" s="58" t="s">
        <v>150</v>
      </c>
      <c r="Y395"/>
      <c r="Z395"/>
      <c r="AA395"/>
      <c r="AB395"/>
      <c r="AC395"/>
      <c r="AD395"/>
      <c r="AE395"/>
      <c r="AF395"/>
      <c r="AG395"/>
      <c r="AH395"/>
      <c r="AI395"/>
      <c r="AJ395"/>
      <c r="AK395"/>
      <c r="AL395"/>
      <c r="AM395"/>
      <c r="AN395"/>
      <c r="AO395"/>
      <c r="AP395"/>
      <c r="AQ395"/>
      <c r="AR395"/>
      <c r="AS395"/>
      <c r="AT395"/>
      <c r="AU395"/>
      <c r="AV395"/>
      <c r="AW395"/>
      <c r="AX395"/>
    </row>
    <row r="396" spans="1:50" s="1" customFormat="1" ht="60" x14ac:dyDescent="0.25">
      <c r="A396" s="14" t="s">
        <v>126</v>
      </c>
      <c r="B396" s="15">
        <v>2522221040</v>
      </c>
      <c r="C396" s="16" t="s">
        <v>26</v>
      </c>
      <c r="D396" s="16" t="s">
        <v>42</v>
      </c>
      <c r="E396" s="31" t="s">
        <v>388</v>
      </c>
      <c r="F396" s="79" t="s">
        <v>387</v>
      </c>
      <c r="G396" s="31" t="s">
        <v>525</v>
      </c>
      <c r="H396" s="16" t="s">
        <v>127</v>
      </c>
      <c r="I396" s="17">
        <v>2540</v>
      </c>
      <c r="J396" s="15" t="s">
        <v>151</v>
      </c>
      <c r="K396" s="18">
        <f t="shared" si="9"/>
        <v>10000</v>
      </c>
      <c r="L396" s="18"/>
      <c r="M396" s="18"/>
      <c r="N396" s="57">
        <v>5000</v>
      </c>
      <c r="O396" s="57"/>
      <c r="P396" s="57"/>
      <c r="Q396" s="57">
        <v>5000</v>
      </c>
      <c r="R396" s="57"/>
      <c r="S396" s="57"/>
      <c r="T396" s="57"/>
      <c r="U396" s="57"/>
      <c r="V396" s="57"/>
      <c r="W396" s="57"/>
      <c r="X396" s="58" t="s">
        <v>152</v>
      </c>
      <c r="Y396"/>
      <c r="Z396"/>
      <c r="AA396"/>
      <c r="AB396"/>
      <c r="AC396"/>
      <c r="AD396"/>
      <c r="AE396"/>
      <c r="AF396"/>
      <c r="AG396"/>
      <c r="AH396"/>
      <c r="AI396"/>
      <c r="AJ396"/>
      <c r="AK396"/>
      <c r="AL396"/>
      <c r="AM396"/>
      <c r="AN396"/>
      <c r="AO396"/>
      <c r="AP396"/>
      <c r="AQ396"/>
      <c r="AR396"/>
      <c r="AS396"/>
      <c r="AT396"/>
      <c r="AU396"/>
      <c r="AV396"/>
      <c r="AW396"/>
      <c r="AX396"/>
    </row>
    <row r="397" spans="1:50" s="1" customFormat="1" ht="60.75" x14ac:dyDescent="0.25">
      <c r="A397" s="14" t="s">
        <v>126</v>
      </c>
      <c r="B397" s="15">
        <v>2522221040</v>
      </c>
      <c r="C397" s="16" t="s">
        <v>26</v>
      </c>
      <c r="D397" s="16" t="s">
        <v>42</v>
      </c>
      <c r="E397" s="31" t="s">
        <v>388</v>
      </c>
      <c r="F397" s="79" t="s">
        <v>387</v>
      </c>
      <c r="G397" s="31" t="s">
        <v>525</v>
      </c>
      <c r="H397" s="16" t="s">
        <v>127</v>
      </c>
      <c r="I397" s="17">
        <v>3340</v>
      </c>
      <c r="J397" s="15" t="s">
        <v>153</v>
      </c>
      <c r="K397" s="18">
        <f t="shared" si="9"/>
        <v>14500</v>
      </c>
      <c r="L397" s="18"/>
      <c r="M397" s="18"/>
      <c r="N397" s="57">
        <v>14500</v>
      </c>
      <c r="O397" s="57"/>
      <c r="P397" s="57"/>
      <c r="Q397" s="57"/>
      <c r="R397" s="57"/>
      <c r="S397" s="57"/>
      <c r="T397" s="57"/>
      <c r="U397" s="57"/>
      <c r="V397" s="57"/>
      <c r="W397" s="57"/>
      <c r="X397" s="58" t="s">
        <v>154</v>
      </c>
      <c r="Y397"/>
      <c r="Z397"/>
      <c r="AA397"/>
      <c r="AB397"/>
      <c r="AC397"/>
      <c r="AD397"/>
      <c r="AE397"/>
      <c r="AF397"/>
      <c r="AG397"/>
      <c r="AH397"/>
      <c r="AI397"/>
      <c r="AJ397"/>
      <c r="AK397"/>
      <c r="AL397"/>
      <c r="AM397"/>
      <c r="AN397"/>
      <c r="AO397"/>
      <c r="AP397"/>
      <c r="AQ397"/>
      <c r="AR397"/>
      <c r="AS397"/>
      <c r="AT397"/>
      <c r="AU397"/>
      <c r="AV397"/>
      <c r="AW397"/>
      <c r="AX397"/>
    </row>
    <row r="398" spans="1:50" s="1" customFormat="1" ht="30" x14ac:dyDescent="0.25">
      <c r="A398" s="14" t="s">
        <v>126</v>
      </c>
      <c r="B398" s="15">
        <v>2522221040</v>
      </c>
      <c r="C398" s="16" t="s">
        <v>23</v>
      </c>
      <c r="D398" s="16" t="s">
        <v>43</v>
      </c>
      <c r="E398" s="31" t="s">
        <v>388</v>
      </c>
      <c r="F398" s="79" t="s">
        <v>387</v>
      </c>
      <c r="G398" s="31" t="s">
        <v>508</v>
      </c>
      <c r="H398" s="16" t="s">
        <v>44</v>
      </c>
      <c r="I398" s="17">
        <v>2590</v>
      </c>
      <c r="J398" s="15" t="s">
        <v>155</v>
      </c>
      <c r="K398" s="18">
        <f t="shared" si="9"/>
        <v>10000</v>
      </c>
      <c r="L398" s="18"/>
      <c r="M398" s="18"/>
      <c r="N398" s="57">
        <v>10000</v>
      </c>
      <c r="O398" s="57"/>
      <c r="P398" s="57"/>
      <c r="Q398" s="57"/>
      <c r="R398" s="57"/>
      <c r="S398" s="57"/>
      <c r="T398" s="57"/>
      <c r="U398" s="57"/>
      <c r="V398" s="57"/>
      <c r="W398" s="57"/>
      <c r="X398" s="58" t="s">
        <v>156</v>
      </c>
      <c r="Y398"/>
      <c r="Z398"/>
      <c r="AA398"/>
      <c r="AB398"/>
      <c r="AC398"/>
      <c r="AD398"/>
      <c r="AE398"/>
      <c r="AF398"/>
      <c r="AG398"/>
      <c r="AH398"/>
      <c r="AI398"/>
      <c r="AJ398"/>
      <c r="AK398"/>
      <c r="AL398"/>
      <c r="AM398"/>
      <c r="AN398"/>
      <c r="AO398"/>
      <c r="AP398"/>
      <c r="AQ398"/>
      <c r="AR398"/>
      <c r="AS398"/>
      <c r="AT398"/>
      <c r="AU398"/>
      <c r="AV398"/>
      <c r="AW398"/>
      <c r="AX398"/>
    </row>
    <row r="399" spans="1:50" s="1" customFormat="1" ht="45" x14ac:dyDescent="0.25">
      <c r="A399" s="14" t="s">
        <v>126</v>
      </c>
      <c r="B399" s="15">
        <v>2522221040</v>
      </c>
      <c r="C399" s="16" t="s">
        <v>23</v>
      </c>
      <c r="D399" s="16" t="s">
        <v>43</v>
      </c>
      <c r="E399" s="31" t="s">
        <v>388</v>
      </c>
      <c r="F399" s="79" t="s">
        <v>387</v>
      </c>
      <c r="G399" s="31" t="s">
        <v>508</v>
      </c>
      <c r="H399" s="16" t="s">
        <v>44</v>
      </c>
      <c r="I399" s="17">
        <v>2410</v>
      </c>
      <c r="J399" s="15" t="s">
        <v>157</v>
      </c>
      <c r="K399" s="18">
        <f t="shared" si="9"/>
        <v>10000</v>
      </c>
      <c r="L399" s="18"/>
      <c r="M399" s="18"/>
      <c r="N399" s="57"/>
      <c r="O399" s="57">
        <v>10000</v>
      </c>
      <c r="P399" s="57"/>
      <c r="Q399" s="57"/>
      <c r="R399" s="57"/>
      <c r="S399" s="57"/>
      <c r="T399" s="57"/>
      <c r="U399" s="57"/>
      <c r="V399" s="57"/>
      <c r="W399" s="57"/>
      <c r="X399" s="58" t="s">
        <v>158</v>
      </c>
      <c r="Y399"/>
      <c r="Z399"/>
      <c r="AA399"/>
      <c r="AB399"/>
      <c r="AC399"/>
      <c r="AD399"/>
      <c r="AE399"/>
      <c r="AF399"/>
      <c r="AG399"/>
      <c r="AH399"/>
      <c r="AI399"/>
      <c r="AJ399"/>
      <c r="AK399"/>
      <c r="AL399"/>
      <c r="AM399"/>
      <c r="AN399"/>
      <c r="AO399"/>
      <c r="AP399"/>
      <c r="AQ399"/>
      <c r="AR399"/>
      <c r="AS399"/>
      <c r="AT399"/>
      <c r="AU399"/>
      <c r="AV399"/>
      <c r="AW399"/>
      <c r="AX399"/>
    </row>
    <row r="400" spans="1:50" s="1" customFormat="1" ht="30" x14ac:dyDescent="0.25">
      <c r="A400" s="14" t="s">
        <v>126</v>
      </c>
      <c r="B400" s="15">
        <v>2522221040</v>
      </c>
      <c r="C400" s="16" t="s">
        <v>23</v>
      </c>
      <c r="D400" s="16" t="s">
        <v>43</v>
      </c>
      <c r="E400" s="31" t="s">
        <v>388</v>
      </c>
      <c r="F400" s="79" t="s">
        <v>387</v>
      </c>
      <c r="G400" s="31" t="s">
        <v>508</v>
      </c>
      <c r="H400" s="16" t="s">
        <v>44</v>
      </c>
      <c r="I400" s="17">
        <v>2450</v>
      </c>
      <c r="J400" s="15" t="s">
        <v>159</v>
      </c>
      <c r="K400" s="18">
        <f t="shared" si="9"/>
        <v>10000</v>
      </c>
      <c r="L400" s="18"/>
      <c r="M400" s="18"/>
      <c r="N400" s="57"/>
      <c r="O400" s="57">
        <v>10000</v>
      </c>
      <c r="P400" s="57"/>
      <c r="Q400" s="57"/>
      <c r="R400" s="57"/>
      <c r="S400" s="57"/>
      <c r="T400" s="57"/>
      <c r="U400" s="57"/>
      <c r="V400" s="57"/>
      <c r="W400" s="57"/>
      <c r="X400" s="58" t="s">
        <v>160</v>
      </c>
      <c r="Y400"/>
      <c r="Z400"/>
      <c r="AA400"/>
      <c r="AB400"/>
      <c r="AC400"/>
      <c r="AD400"/>
      <c r="AE400"/>
      <c r="AF400"/>
      <c r="AG400"/>
      <c r="AH400"/>
      <c r="AI400"/>
      <c r="AJ400"/>
      <c r="AK400"/>
      <c r="AL400"/>
      <c r="AM400"/>
      <c r="AN400"/>
      <c r="AO400"/>
      <c r="AP400"/>
      <c r="AQ400"/>
      <c r="AR400"/>
      <c r="AS400"/>
      <c r="AT400"/>
      <c r="AU400"/>
      <c r="AV400"/>
      <c r="AW400"/>
      <c r="AX400"/>
    </row>
    <row r="401" spans="1:50" s="1" customFormat="1" ht="45" x14ac:dyDescent="0.25">
      <c r="A401" s="14" t="s">
        <v>126</v>
      </c>
      <c r="B401" s="15">
        <v>2522221040</v>
      </c>
      <c r="C401" s="16" t="s">
        <v>23</v>
      </c>
      <c r="D401" s="16" t="s">
        <v>43</v>
      </c>
      <c r="E401" s="31" t="s">
        <v>388</v>
      </c>
      <c r="F401" s="79" t="s">
        <v>387</v>
      </c>
      <c r="G401" s="31" t="s">
        <v>508</v>
      </c>
      <c r="H401" s="16" t="s">
        <v>44</v>
      </c>
      <c r="I401" s="17">
        <v>2420</v>
      </c>
      <c r="J401" s="15" t="s">
        <v>161</v>
      </c>
      <c r="K401" s="18">
        <f t="shared" si="9"/>
        <v>45000</v>
      </c>
      <c r="L401" s="18"/>
      <c r="M401" s="18"/>
      <c r="N401" s="57">
        <v>30000</v>
      </c>
      <c r="O401" s="57"/>
      <c r="P401" s="57"/>
      <c r="Q401" s="57">
        <v>15000</v>
      </c>
      <c r="R401" s="57"/>
      <c r="S401" s="57"/>
      <c r="T401" s="57"/>
      <c r="U401" s="57"/>
      <c r="V401" s="57"/>
      <c r="W401" s="57"/>
      <c r="X401" s="58" t="s">
        <v>162</v>
      </c>
      <c r="Y401"/>
      <c r="Z401"/>
      <c r="AA401"/>
      <c r="AB401"/>
      <c r="AC401"/>
      <c r="AD401"/>
      <c r="AE401"/>
      <c r="AF401"/>
      <c r="AG401"/>
      <c r="AH401"/>
      <c r="AI401"/>
      <c r="AJ401"/>
      <c r="AK401"/>
      <c r="AL401"/>
      <c r="AM401"/>
      <c r="AN401"/>
      <c r="AO401"/>
      <c r="AP401"/>
      <c r="AQ401"/>
      <c r="AR401"/>
      <c r="AS401"/>
      <c r="AT401"/>
      <c r="AU401"/>
      <c r="AV401"/>
      <c r="AW401"/>
      <c r="AX401"/>
    </row>
    <row r="402" spans="1:50" s="1" customFormat="1" ht="30" x14ac:dyDescent="0.25">
      <c r="A402" s="14" t="s">
        <v>126</v>
      </c>
      <c r="B402" s="15">
        <v>2522221040</v>
      </c>
      <c r="C402" s="16" t="s">
        <v>23</v>
      </c>
      <c r="D402" s="16" t="s">
        <v>43</v>
      </c>
      <c r="E402" s="31" t="s">
        <v>388</v>
      </c>
      <c r="F402" s="79" t="s">
        <v>387</v>
      </c>
      <c r="G402" s="31" t="s">
        <v>508</v>
      </c>
      <c r="H402" s="16" t="s">
        <v>44</v>
      </c>
      <c r="I402" s="17">
        <v>2430</v>
      </c>
      <c r="J402" s="15" t="s">
        <v>163</v>
      </c>
      <c r="K402" s="18">
        <f t="shared" si="9"/>
        <v>20000</v>
      </c>
      <c r="L402" s="18"/>
      <c r="M402" s="18"/>
      <c r="N402" s="57">
        <v>10000</v>
      </c>
      <c r="O402" s="57"/>
      <c r="P402" s="57"/>
      <c r="Q402" s="57">
        <v>10000</v>
      </c>
      <c r="R402" s="57"/>
      <c r="S402" s="57"/>
      <c r="T402" s="57"/>
      <c r="U402" s="57"/>
      <c r="V402" s="57"/>
      <c r="W402" s="57"/>
      <c r="X402" s="58" t="s">
        <v>164</v>
      </c>
      <c r="Y402"/>
      <c r="Z402"/>
      <c r="AA402"/>
      <c r="AB402"/>
      <c r="AC402"/>
      <c r="AD402"/>
      <c r="AE402"/>
      <c r="AF402"/>
      <c r="AG402"/>
      <c r="AH402"/>
      <c r="AI402"/>
      <c r="AJ402"/>
      <c r="AK402"/>
      <c r="AL402"/>
      <c r="AM402"/>
      <c r="AN402"/>
      <c r="AO402"/>
      <c r="AP402"/>
      <c r="AQ402"/>
      <c r="AR402"/>
      <c r="AS402"/>
      <c r="AT402"/>
      <c r="AU402"/>
      <c r="AV402"/>
      <c r="AW402"/>
      <c r="AX402"/>
    </row>
    <row r="403" spans="1:50" s="1" customFormat="1" ht="45" x14ac:dyDescent="0.25">
      <c r="A403" s="14" t="s">
        <v>126</v>
      </c>
      <c r="B403" s="15">
        <v>2522221040</v>
      </c>
      <c r="C403" s="16" t="s">
        <v>23</v>
      </c>
      <c r="D403" s="16" t="s">
        <v>43</v>
      </c>
      <c r="E403" s="31" t="s">
        <v>388</v>
      </c>
      <c r="F403" s="79" t="s">
        <v>387</v>
      </c>
      <c r="G403" s="31" t="s">
        <v>508</v>
      </c>
      <c r="H403" s="16" t="s">
        <v>44</v>
      </c>
      <c r="I403" s="17">
        <v>2440</v>
      </c>
      <c r="J403" s="15" t="s">
        <v>165</v>
      </c>
      <c r="K403" s="18">
        <f t="shared" si="9"/>
        <v>15000</v>
      </c>
      <c r="L403" s="18"/>
      <c r="M403" s="18"/>
      <c r="N403" s="57">
        <v>15000</v>
      </c>
      <c r="O403" s="57"/>
      <c r="P403" s="57"/>
      <c r="Q403" s="57"/>
      <c r="R403" s="57"/>
      <c r="S403" s="57"/>
      <c r="T403" s="57"/>
      <c r="U403" s="57"/>
      <c r="V403" s="57"/>
      <c r="W403" s="57"/>
      <c r="X403" s="58" t="s">
        <v>166</v>
      </c>
      <c r="Y403"/>
      <c r="Z403"/>
      <c r="AA403"/>
      <c r="AB403"/>
      <c r="AC403"/>
      <c r="AD403"/>
      <c r="AE403"/>
      <c r="AF403"/>
      <c r="AG403"/>
      <c r="AH403"/>
      <c r="AI403"/>
      <c r="AJ403"/>
      <c r="AK403"/>
      <c r="AL403"/>
      <c r="AM403"/>
      <c r="AN403"/>
      <c r="AO403"/>
      <c r="AP403"/>
      <c r="AQ403"/>
      <c r="AR403"/>
      <c r="AS403"/>
      <c r="AT403"/>
      <c r="AU403"/>
      <c r="AV403"/>
      <c r="AW403"/>
      <c r="AX403"/>
    </row>
    <row r="404" spans="1:50" s="1" customFormat="1" ht="48.75" x14ac:dyDescent="0.25">
      <c r="A404" s="14" t="s">
        <v>126</v>
      </c>
      <c r="B404" s="15">
        <v>2522221040</v>
      </c>
      <c r="C404" s="16" t="s">
        <v>23</v>
      </c>
      <c r="D404" s="16" t="s">
        <v>43</v>
      </c>
      <c r="E404" s="31" t="s">
        <v>388</v>
      </c>
      <c r="F404" s="79" t="s">
        <v>387</v>
      </c>
      <c r="G404" s="31" t="s">
        <v>508</v>
      </c>
      <c r="H404" s="16" t="s">
        <v>44</v>
      </c>
      <c r="I404" s="17">
        <v>2460</v>
      </c>
      <c r="J404" s="15" t="s">
        <v>100</v>
      </c>
      <c r="K404" s="18">
        <f t="shared" si="9"/>
        <v>60000</v>
      </c>
      <c r="L404" s="18"/>
      <c r="M404" s="18"/>
      <c r="N404" s="57">
        <v>30000</v>
      </c>
      <c r="O404" s="57"/>
      <c r="P404" s="57"/>
      <c r="Q404" s="57">
        <v>30000</v>
      </c>
      <c r="R404" s="57"/>
      <c r="S404" s="57"/>
      <c r="T404" s="57"/>
      <c r="U404" s="57"/>
      <c r="V404" s="57"/>
      <c r="W404" s="57"/>
      <c r="X404" s="58" t="s">
        <v>167</v>
      </c>
      <c r="Y404"/>
      <c r="Z404"/>
      <c r="AA404"/>
      <c r="AB404"/>
      <c r="AC404"/>
      <c r="AD404"/>
      <c r="AE404"/>
      <c r="AF404"/>
      <c r="AG404"/>
      <c r="AH404"/>
      <c r="AI404"/>
      <c r="AJ404"/>
      <c r="AK404"/>
      <c r="AL404"/>
      <c r="AM404"/>
      <c r="AN404"/>
      <c r="AO404"/>
      <c r="AP404"/>
      <c r="AQ404"/>
      <c r="AR404"/>
      <c r="AS404"/>
      <c r="AT404"/>
      <c r="AU404"/>
      <c r="AV404"/>
      <c r="AW404"/>
      <c r="AX404"/>
    </row>
    <row r="405" spans="1:50" s="1" customFormat="1" ht="45" x14ac:dyDescent="0.25">
      <c r="A405" s="14" t="s">
        <v>126</v>
      </c>
      <c r="B405" s="15">
        <v>2522221040</v>
      </c>
      <c r="C405" s="16" t="s">
        <v>23</v>
      </c>
      <c r="D405" s="16" t="s">
        <v>43</v>
      </c>
      <c r="E405" s="31" t="s">
        <v>388</v>
      </c>
      <c r="F405" s="79" t="s">
        <v>387</v>
      </c>
      <c r="G405" s="31" t="s">
        <v>508</v>
      </c>
      <c r="H405" s="16" t="s">
        <v>44</v>
      </c>
      <c r="I405" s="17">
        <v>2470</v>
      </c>
      <c r="J405" s="15" t="s">
        <v>168</v>
      </c>
      <c r="K405" s="18">
        <f t="shared" si="9"/>
        <v>40000</v>
      </c>
      <c r="L405" s="18"/>
      <c r="M405" s="18"/>
      <c r="N405" s="57">
        <v>20000</v>
      </c>
      <c r="O405" s="57"/>
      <c r="P405" s="57"/>
      <c r="Q405" s="57">
        <v>20000</v>
      </c>
      <c r="R405" s="57"/>
      <c r="S405" s="57"/>
      <c r="T405" s="57"/>
      <c r="U405" s="57"/>
      <c r="V405" s="57"/>
      <c r="W405" s="57"/>
      <c r="X405" s="58" t="s">
        <v>169</v>
      </c>
      <c r="Y405"/>
      <c r="Z405"/>
      <c r="AA405"/>
      <c r="AB405"/>
      <c r="AC405"/>
      <c r="AD405"/>
      <c r="AE405"/>
      <c r="AF405"/>
      <c r="AG405"/>
      <c r="AH405"/>
      <c r="AI405"/>
      <c r="AJ405"/>
      <c r="AK405"/>
      <c r="AL405"/>
      <c r="AM405"/>
      <c r="AN405"/>
      <c r="AO405"/>
      <c r="AP405"/>
      <c r="AQ405"/>
      <c r="AR405"/>
      <c r="AS405"/>
      <c r="AT405"/>
      <c r="AU405"/>
      <c r="AV405"/>
      <c r="AW405"/>
      <c r="AX405"/>
    </row>
    <row r="406" spans="1:50" s="1" customFormat="1" ht="30" x14ac:dyDescent="0.25">
      <c r="A406" s="14" t="s">
        <v>126</v>
      </c>
      <c r="B406" s="15">
        <v>2522221040</v>
      </c>
      <c r="C406" s="16" t="s">
        <v>23</v>
      </c>
      <c r="D406" s="16" t="s">
        <v>43</v>
      </c>
      <c r="E406" s="31" t="s">
        <v>388</v>
      </c>
      <c r="F406" s="79" t="s">
        <v>387</v>
      </c>
      <c r="G406" s="31" t="s">
        <v>508</v>
      </c>
      <c r="H406" s="16" t="s">
        <v>44</v>
      </c>
      <c r="I406" s="17">
        <v>2480</v>
      </c>
      <c r="J406" s="15" t="s">
        <v>170</v>
      </c>
      <c r="K406" s="18">
        <f t="shared" si="9"/>
        <v>20000</v>
      </c>
      <c r="L406" s="18"/>
      <c r="M406" s="18"/>
      <c r="N406" s="57">
        <v>20000</v>
      </c>
      <c r="O406" s="57"/>
      <c r="P406" s="57"/>
      <c r="Q406" s="57"/>
      <c r="R406" s="57"/>
      <c r="S406" s="57"/>
      <c r="T406" s="57"/>
      <c r="U406" s="57"/>
      <c r="V406" s="57"/>
      <c r="W406" s="57"/>
      <c r="X406" s="58" t="s">
        <v>171</v>
      </c>
      <c r="Y406"/>
      <c r="Z406"/>
      <c r="AA406"/>
      <c r="AB406"/>
      <c r="AC406"/>
      <c r="AD406"/>
      <c r="AE406"/>
      <c r="AF406"/>
      <c r="AG406"/>
      <c r="AH406"/>
      <c r="AI406"/>
      <c r="AJ406"/>
      <c r="AK406"/>
      <c r="AL406"/>
      <c r="AM406"/>
      <c r="AN406"/>
      <c r="AO406"/>
      <c r="AP406"/>
      <c r="AQ406"/>
      <c r="AR406"/>
      <c r="AS406"/>
      <c r="AT406"/>
      <c r="AU406"/>
      <c r="AV406"/>
      <c r="AW406"/>
      <c r="AX406"/>
    </row>
    <row r="407" spans="1:50" s="1" customFormat="1" ht="96.75" x14ac:dyDescent="0.25">
      <c r="A407" s="14" t="s">
        <v>126</v>
      </c>
      <c r="B407" s="15">
        <v>2522221040</v>
      </c>
      <c r="C407" s="16" t="s">
        <v>23</v>
      </c>
      <c r="D407" s="16" t="s">
        <v>43</v>
      </c>
      <c r="E407" s="31" t="s">
        <v>388</v>
      </c>
      <c r="F407" s="79" t="s">
        <v>387</v>
      </c>
      <c r="G407" s="31" t="s">
        <v>508</v>
      </c>
      <c r="H407" s="16" t="s">
        <v>44</v>
      </c>
      <c r="I407" s="17">
        <v>2490</v>
      </c>
      <c r="J407" s="15" t="s">
        <v>172</v>
      </c>
      <c r="K407" s="18">
        <f t="shared" si="9"/>
        <v>20000</v>
      </c>
      <c r="L407" s="18"/>
      <c r="M407" s="18"/>
      <c r="N407" s="57">
        <v>20000</v>
      </c>
      <c r="O407" s="57"/>
      <c r="P407" s="57"/>
      <c r="Q407" s="57"/>
      <c r="R407" s="57"/>
      <c r="S407" s="57"/>
      <c r="T407" s="57"/>
      <c r="U407" s="57"/>
      <c r="V407" s="57"/>
      <c r="W407" s="57"/>
      <c r="X407" s="58" t="s">
        <v>173</v>
      </c>
      <c r="Y407"/>
      <c r="Z407"/>
      <c r="AA407"/>
      <c r="AB407"/>
      <c r="AC407"/>
      <c r="AD407"/>
      <c r="AE407"/>
      <c r="AF407"/>
      <c r="AG407"/>
      <c r="AH407"/>
      <c r="AI407"/>
      <c r="AJ407"/>
      <c r="AK407"/>
      <c r="AL407"/>
      <c r="AM407"/>
      <c r="AN407"/>
      <c r="AO407"/>
      <c r="AP407"/>
      <c r="AQ407"/>
      <c r="AR407"/>
      <c r="AS407"/>
      <c r="AT407"/>
      <c r="AU407"/>
      <c r="AV407"/>
      <c r="AW407"/>
      <c r="AX407"/>
    </row>
    <row r="408" spans="1:50" s="1" customFormat="1" ht="45" x14ac:dyDescent="0.25">
      <c r="A408" s="14" t="s">
        <v>126</v>
      </c>
      <c r="B408" s="15">
        <v>2522221040</v>
      </c>
      <c r="C408" s="16" t="s">
        <v>23</v>
      </c>
      <c r="D408" s="16" t="s">
        <v>43</v>
      </c>
      <c r="E408" s="31" t="s">
        <v>388</v>
      </c>
      <c r="F408" s="79" t="s">
        <v>387</v>
      </c>
      <c r="G408" s="31" t="s">
        <v>508</v>
      </c>
      <c r="H408" s="16" t="s">
        <v>44</v>
      </c>
      <c r="I408" s="17">
        <v>2520</v>
      </c>
      <c r="J408" s="15" t="s">
        <v>174</v>
      </c>
      <c r="K408" s="18">
        <f t="shared" si="9"/>
        <v>10000</v>
      </c>
      <c r="L408" s="18"/>
      <c r="M408" s="18"/>
      <c r="N408" s="57">
        <v>10000</v>
      </c>
      <c r="O408" s="57"/>
      <c r="P408" s="57"/>
      <c r="Q408" s="57"/>
      <c r="R408" s="57"/>
      <c r="S408" s="57"/>
      <c r="T408" s="57"/>
      <c r="U408" s="57"/>
      <c r="V408" s="57"/>
      <c r="W408" s="57"/>
      <c r="X408" s="58" t="s">
        <v>175</v>
      </c>
      <c r="Y408"/>
      <c r="Z408"/>
      <c r="AA408"/>
      <c r="AB408"/>
      <c r="AC408"/>
      <c r="AD408"/>
      <c r="AE408"/>
      <c r="AF408"/>
      <c r="AG408"/>
      <c r="AH408"/>
      <c r="AI408"/>
      <c r="AJ408"/>
      <c r="AK408"/>
      <c r="AL408"/>
      <c r="AM408"/>
      <c r="AN408"/>
      <c r="AO408"/>
      <c r="AP408"/>
      <c r="AQ408"/>
      <c r="AR408"/>
      <c r="AS408"/>
      <c r="AT408"/>
      <c r="AU408"/>
      <c r="AV408"/>
      <c r="AW408"/>
      <c r="AX408"/>
    </row>
    <row r="409" spans="1:50" s="1" customFormat="1" ht="48.75" x14ac:dyDescent="0.25">
      <c r="A409" s="14" t="s">
        <v>126</v>
      </c>
      <c r="B409" s="15">
        <v>2522221040</v>
      </c>
      <c r="C409" s="16" t="s">
        <v>23</v>
      </c>
      <c r="D409" s="16" t="s">
        <v>43</v>
      </c>
      <c r="E409" s="31" t="s">
        <v>388</v>
      </c>
      <c r="F409" s="79" t="s">
        <v>387</v>
      </c>
      <c r="G409" s="31" t="s">
        <v>508</v>
      </c>
      <c r="H409" s="16" t="s">
        <v>44</v>
      </c>
      <c r="I409" s="17">
        <v>2560</v>
      </c>
      <c r="J409" s="15" t="s">
        <v>176</v>
      </c>
      <c r="K409" s="18">
        <f t="shared" si="9"/>
        <v>20000</v>
      </c>
      <c r="L409" s="18"/>
      <c r="M409" s="18"/>
      <c r="N409" s="57"/>
      <c r="O409" s="57">
        <v>20000</v>
      </c>
      <c r="P409" s="57"/>
      <c r="Q409" s="57"/>
      <c r="R409" s="57"/>
      <c r="S409" s="57"/>
      <c r="T409" s="57"/>
      <c r="U409" s="57"/>
      <c r="V409" s="57"/>
      <c r="W409" s="57"/>
      <c r="X409" s="58" t="s">
        <v>177</v>
      </c>
      <c r="Y409"/>
      <c r="Z409"/>
      <c r="AA409"/>
      <c r="AB409"/>
      <c r="AC409"/>
      <c r="AD409"/>
      <c r="AE409"/>
      <c r="AF409"/>
      <c r="AG409"/>
      <c r="AH409"/>
      <c r="AI409"/>
      <c r="AJ409"/>
      <c r="AK409"/>
      <c r="AL409"/>
      <c r="AM409"/>
      <c r="AN409"/>
      <c r="AO409"/>
      <c r="AP409"/>
      <c r="AQ409"/>
      <c r="AR409"/>
      <c r="AS409"/>
      <c r="AT409"/>
      <c r="AU409"/>
      <c r="AV409"/>
      <c r="AW409"/>
      <c r="AX409"/>
    </row>
    <row r="410" spans="1:50" s="1" customFormat="1" ht="45" x14ac:dyDescent="0.25">
      <c r="A410" s="14" t="s">
        <v>126</v>
      </c>
      <c r="B410" s="15">
        <v>2522221040</v>
      </c>
      <c r="C410" s="16" t="s">
        <v>23</v>
      </c>
      <c r="D410" s="16" t="s">
        <v>43</v>
      </c>
      <c r="E410" s="31" t="s">
        <v>388</v>
      </c>
      <c r="F410" s="79" t="s">
        <v>387</v>
      </c>
      <c r="G410" s="31" t="s">
        <v>508</v>
      </c>
      <c r="H410" s="16" t="s">
        <v>44</v>
      </c>
      <c r="I410" s="17">
        <v>2610</v>
      </c>
      <c r="J410" s="15" t="s">
        <v>129</v>
      </c>
      <c r="K410" s="18">
        <f t="shared" si="9"/>
        <v>13890.369999999999</v>
      </c>
      <c r="L410" s="18"/>
      <c r="M410" s="18"/>
      <c r="N410" s="57">
        <v>4890.37</v>
      </c>
      <c r="O410" s="57">
        <v>3000</v>
      </c>
      <c r="P410" s="57">
        <v>3000</v>
      </c>
      <c r="Q410" s="57">
        <v>3000</v>
      </c>
      <c r="R410" s="57"/>
      <c r="S410" s="57"/>
      <c r="T410" s="57"/>
      <c r="U410" s="57"/>
      <c r="V410" s="57"/>
      <c r="W410" s="57"/>
      <c r="X410" s="58" t="s">
        <v>130</v>
      </c>
      <c r="Y410"/>
      <c r="Z410"/>
      <c r="AA410"/>
      <c r="AB410"/>
      <c r="AC410"/>
      <c r="AD410"/>
      <c r="AE410"/>
      <c r="AF410"/>
      <c r="AG410"/>
      <c r="AH410"/>
      <c r="AI410"/>
      <c r="AJ410"/>
      <c r="AK410"/>
      <c r="AL410"/>
      <c r="AM410"/>
      <c r="AN410"/>
      <c r="AO410"/>
      <c r="AP410"/>
      <c r="AQ410"/>
      <c r="AR410"/>
      <c r="AS410"/>
      <c r="AT410"/>
      <c r="AU410"/>
      <c r="AV410"/>
      <c r="AW410"/>
      <c r="AX410"/>
    </row>
    <row r="411" spans="1:50" s="1" customFormat="1" ht="60" x14ac:dyDescent="0.25">
      <c r="A411" s="14" t="s">
        <v>126</v>
      </c>
      <c r="B411" s="15">
        <v>2522221040</v>
      </c>
      <c r="C411" s="16" t="s">
        <v>23</v>
      </c>
      <c r="D411" s="16" t="s">
        <v>43</v>
      </c>
      <c r="E411" s="31" t="s">
        <v>388</v>
      </c>
      <c r="F411" s="79" t="s">
        <v>387</v>
      </c>
      <c r="G411" s="31" t="s">
        <v>508</v>
      </c>
      <c r="H411" s="16" t="s">
        <v>44</v>
      </c>
      <c r="I411" s="17">
        <v>2720</v>
      </c>
      <c r="J411" s="15" t="s">
        <v>147</v>
      </c>
      <c r="K411" s="18">
        <f t="shared" si="9"/>
        <v>20000</v>
      </c>
      <c r="L411" s="18"/>
      <c r="M411" s="18"/>
      <c r="N411" s="57">
        <v>15000</v>
      </c>
      <c r="O411" s="57"/>
      <c r="P411" s="57"/>
      <c r="Q411" s="57">
        <v>5000</v>
      </c>
      <c r="R411" s="57"/>
      <c r="S411" s="57"/>
      <c r="T411" s="57"/>
      <c r="U411" s="57"/>
      <c r="V411" s="57"/>
      <c r="W411" s="57"/>
      <c r="X411" s="58" t="s">
        <v>178</v>
      </c>
      <c r="Y411"/>
      <c r="Z411"/>
      <c r="AA411"/>
      <c r="AB411"/>
      <c r="AC411"/>
      <c r="AD411"/>
      <c r="AE411"/>
      <c r="AF411"/>
      <c r="AG411"/>
      <c r="AH411"/>
      <c r="AI411"/>
      <c r="AJ411"/>
      <c r="AK411"/>
      <c r="AL411"/>
      <c r="AM411"/>
      <c r="AN411"/>
      <c r="AO411"/>
      <c r="AP411"/>
      <c r="AQ411"/>
      <c r="AR411"/>
      <c r="AS411"/>
      <c r="AT411"/>
      <c r="AU411"/>
      <c r="AV411"/>
      <c r="AW411"/>
      <c r="AX411"/>
    </row>
    <row r="412" spans="1:50" s="1" customFormat="1" ht="48.75" x14ac:dyDescent="0.25">
      <c r="A412" s="14" t="s">
        <v>126</v>
      </c>
      <c r="B412" s="15">
        <v>2522221040</v>
      </c>
      <c r="C412" s="16" t="s">
        <v>23</v>
      </c>
      <c r="D412" s="16" t="s">
        <v>43</v>
      </c>
      <c r="E412" s="31" t="s">
        <v>388</v>
      </c>
      <c r="F412" s="79" t="s">
        <v>387</v>
      </c>
      <c r="G412" s="31" t="s">
        <v>508</v>
      </c>
      <c r="H412" s="16" t="s">
        <v>44</v>
      </c>
      <c r="I412" s="17">
        <v>2910</v>
      </c>
      <c r="J412" s="15" t="s">
        <v>105</v>
      </c>
      <c r="K412" s="18">
        <f t="shared" si="9"/>
        <v>35000</v>
      </c>
      <c r="L412" s="18"/>
      <c r="M412" s="18"/>
      <c r="N412" s="57">
        <v>20000</v>
      </c>
      <c r="O412" s="57"/>
      <c r="P412" s="57"/>
      <c r="Q412" s="57">
        <v>15000</v>
      </c>
      <c r="R412" s="57"/>
      <c r="S412" s="57"/>
      <c r="T412" s="57"/>
      <c r="U412" s="57"/>
      <c r="V412" s="57"/>
      <c r="W412" s="57"/>
      <c r="X412" s="58" t="s">
        <v>179</v>
      </c>
      <c r="Y412"/>
      <c r="Z412"/>
      <c r="AA412"/>
      <c r="AB412"/>
      <c r="AC412"/>
      <c r="AD412"/>
      <c r="AE412"/>
      <c r="AF412"/>
      <c r="AG412"/>
      <c r="AH412"/>
      <c r="AI412"/>
      <c r="AJ412"/>
      <c r="AK412"/>
      <c r="AL412"/>
      <c r="AM412"/>
      <c r="AN412"/>
      <c r="AO412"/>
      <c r="AP412"/>
      <c r="AQ412"/>
      <c r="AR412"/>
      <c r="AS412"/>
      <c r="AT412"/>
      <c r="AU412"/>
      <c r="AV412"/>
      <c r="AW412"/>
      <c r="AX412"/>
    </row>
    <row r="413" spans="1:50" s="1" customFormat="1" ht="60" x14ac:dyDescent="0.25">
      <c r="A413" s="14" t="s">
        <v>126</v>
      </c>
      <c r="B413" s="15">
        <v>2522221040</v>
      </c>
      <c r="C413" s="16" t="s">
        <v>23</v>
      </c>
      <c r="D413" s="16" t="s">
        <v>43</v>
      </c>
      <c r="E413" s="31" t="s">
        <v>388</v>
      </c>
      <c r="F413" s="79" t="s">
        <v>387</v>
      </c>
      <c r="G413" s="31" t="s">
        <v>508</v>
      </c>
      <c r="H413" s="16" t="s">
        <v>44</v>
      </c>
      <c r="I413" s="17">
        <v>2920</v>
      </c>
      <c r="J413" s="15" t="s">
        <v>180</v>
      </c>
      <c r="K413" s="18">
        <f t="shared" si="9"/>
        <v>20000</v>
      </c>
      <c r="L413" s="18"/>
      <c r="M413" s="18"/>
      <c r="N413" s="57">
        <v>10000</v>
      </c>
      <c r="O413" s="57"/>
      <c r="P413" s="57"/>
      <c r="Q413" s="57">
        <v>10000</v>
      </c>
      <c r="R413" s="57"/>
      <c r="S413" s="57"/>
      <c r="T413" s="57"/>
      <c r="U413" s="57"/>
      <c r="V413" s="57"/>
      <c r="W413" s="57"/>
      <c r="X413" s="58" t="s">
        <v>181</v>
      </c>
      <c r="Y413"/>
      <c r="Z413"/>
      <c r="AA413"/>
      <c r="AB413"/>
      <c r="AC413"/>
      <c r="AD413"/>
      <c r="AE413"/>
      <c r="AF413"/>
      <c r="AG413"/>
      <c r="AH413"/>
      <c r="AI413"/>
      <c r="AJ413"/>
      <c r="AK413"/>
      <c r="AL413"/>
      <c r="AM413"/>
      <c r="AN413"/>
      <c r="AO413"/>
      <c r="AP413"/>
      <c r="AQ413"/>
      <c r="AR413"/>
      <c r="AS413"/>
      <c r="AT413"/>
      <c r="AU413"/>
      <c r="AV413"/>
      <c r="AW413"/>
      <c r="AX413"/>
    </row>
    <row r="414" spans="1:50" s="1" customFormat="1" ht="75" x14ac:dyDescent="0.25">
      <c r="A414" s="14" t="s">
        <v>126</v>
      </c>
      <c r="B414" s="15">
        <v>2522221040</v>
      </c>
      <c r="C414" s="16" t="s">
        <v>23</v>
      </c>
      <c r="D414" s="16" t="s">
        <v>43</v>
      </c>
      <c r="E414" s="31" t="s">
        <v>388</v>
      </c>
      <c r="F414" s="79" t="s">
        <v>387</v>
      </c>
      <c r="G414" s="31" t="s">
        <v>508</v>
      </c>
      <c r="H414" s="16" t="s">
        <v>44</v>
      </c>
      <c r="I414" s="17">
        <v>2980</v>
      </c>
      <c r="J414" s="15" t="s">
        <v>131</v>
      </c>
      <c r="K414" s="18">
        <f t="shared" si="9"/>
        <v>10000</v>
      </c>
      <c r="L414" s="18"/>
      <c r="M414" s="18"/>
      <c r="N414" s="57"/>
      <c r="O414" s="57"/>
      <c r="P414" s="57"/>
      <c r="Q414" s="57">
        <v>10000</v>
      </c>
      <c r="R414" s="57"/>
      <c r="S414" s="57"/>
      <c r="T414" s="57"/>
      <c r="U414" s="57"/>
      <c r="V414" s="57"/>
      <c r="W414" s="57"/>
      <c r="X414" s="58" t="s">
        <v>132</v>
      </c>
      <c r="Y414"/>
      <c r="Z414"/>
      <c r="AA414"/>
      <c r="AB414"/>
      <c r="AC414"/>
      <c r="AD414"/>
      <c r="AE414"/>
      <c r="AF414"/>
      <c r="AG414"/>
      <c r="AH414"/>
      <c r="AI414"/>
      <c r="AJ414"/>
      <c r="AK414"/>
      <c r="AL414"/>
      <c r="AM414"/>
      <c r="AN414"/>
      <c r="AO414"/>
      <c r="AP414"/>
      <c r="AQ414"/>
      <c r="AR414"/>
      <c r="AS414"/>
      <c r="AT414"/>
      <c r="AU414"/>
      <c r="AV414"/>
      <c r="AW414"/>
      <c r="AX414"/>
    </row>
    <row r="415" spans="1:50" s="1" customFormat="1" ht="60" x14ac:dyDescent="0.25">
      <c r="A415" s="14" t="s">
        <v>126</v>
      </c>
      <c r="B415" s="15">
        <v>2522221040</v>
      </c>
      <c r="C415" s="16" t="s">
        <v>23</v>
      </c>
      <c r="D415" s="16" t="s">
        <v>43</v>
      </c>
      <c r="E415" s="31" t="s">
        <v>388</v>
      </c>
      <c r="F415" s="79" t="s">
        <v>387</v>
      </c>
      <c r="G415" s="31" t="s">
        <v>508</v>
      </c>
      <c r="H415" s="16" t="s">
        <v>44</v>
      </c>
      <c r="I415" s="17">
        <v>3260</v>
      </c>
      <c r="J415" s="15" t="s">
        <v>135</v>
      </c>
      <c r="K415" s="18">
        <f t="shared" si="9"/>
        <v>80000</v>
      </c>
      <c r="L415" s="18"/>
      <c r="M415" s="18"/>
      <c r="N415" s="57">
        <v>80000</v>
      </c>
      <c r="O415" s="57"/>
      <c r="P415" s="57"/>
      <c r="Q415" s="57"/>
      <c r="R415" s="57"/>
      <c r="S415" s="57"/>
      <c r="T415" s="57"/>
      <c r="U415" s="57"/>
      <c r="V415" s="57"/>
      <c r="W415" s="57"/>
      <c r="X415" s="58" t="s">
        <v>182</v>
      </c>
      <c r="Y415"/>
      <c r="Z415"/>
      <c r="AA415"/>
      <c r="AB415"/>
      <c r="AC415"/>
      <c r="AD415"/>
      <c r="AE415"/>
      <c r="AF415"/>
      <c r="AG415"/>
      <c r="AH415"/>
      <c r="AI415"/>
      <c r="AJ415"/>
      <c r="AK415"/>
      <c r="AL415"/>
      <c r="AM415"/>
      <c r="AN415"/>
      <c r="AO415"/>
      <c r="AP415"/>
      <c r="AQ415"/>
      <c r="AR415"/>
      <c r="AS415"/>
      <c r="AT415"/>
      <c r="AU415"/>
      <c r="AV415"/>
      <c r="AW415"/>
      <c r="AX415"/>
    </row>
    <row r="416" spans="1:50" s="1" customFormat="1" ht="90" x14ac:dyDescent="0.25">
      <c r="A416" s="14" t="s">
        <v>126</v>
      </c>
      <c r="B416" s="15">
        <v>2522221040</v>
      </c>
      <c r="C416" s="16" t="s">
        <v>23</v>
      </c>
      <c r="D416" s="16" t="s">
        <v>43</v>
      </c>
      <c r="E416" s="31" t="s">
        <v>388</v>
      </c>
      <c r="F416" s="79" t="s">
        <v>387</v>
      </c>
      <c r="G416" s="31" t="s">
        <v>508</v>
      </c>
      <c r="H416" s="16" t="s">
        <v>44</v>
      </c>
      <c r="I416" s="17">
        <v>3570</v>
      </c>
      <c r="J416" s="15" t="s">
        <v>133</v>
      </c>
      <c r="K416" s="18">
        <f t="shared" si="9"/>
        <v>45000</v>
      </c>
      <c r="L416" s="18"/>
      <c r="M416" s="18"/>
      <c r="N416" s="57"/>
      <c r="O416" s="57"/>
      <c r="P416" s="57"/>
      <c r="Q416" s="57">
        <v>45000</v>
      </c>
      <c r="R416" s="57"/>
      <c r="S416" s="57"/>
      <c r="T416" s="57"/>
      <c r="U416" s="57"/>
      <c r="V416" s="57"/>
      <c r="W416" s="57"/>
      <c r="X416" s="58" t="s">
        <v>183</v>
      </c>
      <c r="Y416"/>
      <c r="Z416"/>
      <c r="AA416"/>
      <c r="AB416"/>
      <c r="AC416"/>
      <c r="AD416"/>
      <c r="AE416"/>
      <c r="AF416"/>
      <c r="AG416"/>
      <c r="AH416"/>
      <c r="AI416"/>
      <c r="AJ416"/>
      <c r="AK416"/>
      <c r="AL416"/>
      <c r="AM416"/>
      <c r="AN416"/>
      <c r="AO416"/>
      <c r="AP416"/>
      <c r="AQ416"/>
      <c r="AR416"/>
      <c r="AS416"/>
      <c r="AT416"/>
      <c r="AU416"/>
      <c r="AV416"/>
      <c r="AW416"/>
      <c r="AX416"/>
    </row>
    <row r="417" spans="1:50" s="1" customFormat="1" ht="90" x14ac:dyDescent="0.25">
      <c r="A417" s="14" t="s">
        <v>126</v>
      </c>
      <c r="B417" s="15">
        <v>2522221040</v>
      </c>
      <c r="C417" s="16" t="s">
        <v>23</v>
      </c>
      <c r="D417" s="16" t="s">
        <v>43</v>
      </c>
      <c r="E417" s="31" t="s">
        <v>388</v>
      </c>
      <c r="F417" s="79" t="s">
        <v>387</v>
      </c>
      <c r="G417" s="31" t="s">
        <v>508</v>
      </c>
      <c r="H417" s="16" t="s">
        <v>44</v>
      </c>
      <c r="I417" s="17">
        <v>3570</v>
      </c>
      <c r="J417" s="15" t="s">
        <v>133</v>
      </c>
      <c r="K417" s="18">
        <f t="shared" si="9"/>
        <v>10000</v>
      </c>
      <c r="L417" s="18"/>
      <c r="M417" s="18"/>
      <c r="N417" s="57"/>
      <c r="O417" s="57"/>
      <c r="P417" s="57">
        <v>10000</v>
      </c>
      <c r="Q417" s="57"/>
      <c r="R417" s="57"/>
      <c r="S417" s="57"/>
      <c r="T417" s="57"/>
      <c r="U417" s="57"/>
      <c r="V417" s="57"/>
      <c r="W417" s="57"/>
      <c r="X417" s="58" t="s">
        <v>184</v>
      </c>
      <c r="Y417"/>
      <c r="Z417"/>
      <c r="AA417"/>
      <c r="AB417"/>
      <c r="AC417"/>
      <c r="AD417"/>
      <c r="AE417"/>
      <c r="AF417"/>
      <c r="AG417"/>
      <c r="AH417"/>
      <c r="AI417"/>
      <c r="AJ417"/>
      <c r="AK417"/>
      <c r="AL417"/>
      <c r="AM417"/>
      <c r="AN417"/>
      <c r="AO417"/>
      <c r="AP417"/>
      <c r="AQ417"/>
      <c r="AR417"/>
      <c r="AS417"/>
      <c r="AT417"/>
      <c r="AU417"/>
      <c r="AV417"/>
      <c r="AW417"/>
      <c r="AX417"/>
    </row>
    <row r="418" spans="1:50" s="1" customFormat="1" ht="90" x14ac:dyDescent="0.25">
      <c r="A418" s="14" t="s">
        <v>126</v>
      </c>
      <c r="B418" s="15">
        <v>1522010000</v>
      </c>
      <c r="C418" s="16" t="s">
        <v>26</v>
      </c>
      <c r="D418" s="16" t="s">
        <v>42</v>
      </c>
      <c r="E418" s="31" t="s">
        <v>388</v>
      </c>
      <c r="F418" s="79" t="s">
        <v>387</v>
      </c>
      <c r="G418" s="31" t="s">
        <v>525</v>
      </c>
      <c r="H418" s="16" t="s">
        <v>127</v>
      </c>
      <c r="I418" s="17">
        <v>3320</v>
      </c>
      <c r="J418" s="15" t="s">
        <v>140</v>
      </c>
      <c r="K418" s="18">
        <f t="shared" si="9"/>
        <v>22500</v>
      </c>
      <c r="L418" s="18"/>
      <c r="M418" s="18"/>
      <c r="N418" s="57"/>
      <c r="O418" s="57"/>
      <c r="P418" s="57"/>
      <c r="Q418" s="57"/>
      <c r="R418" s="57"/>
      <c r="S418" s="57"/>
      <c r="T418" s="57"/>
      <c r="U418" s="57"/>
      <c r="V418" s="57">
        <v>22500</v>
      </c>
      <c r="W418" s="57"/>
      <c r="X418" s="58" t="s">
        <v>141</v>
      </c>
      <c r="Y418"/>
      <c r="Z418"/>
      <c r="AA418"/>
      <c r="AB418"/>
      <c r="AC418"/>
      <c r="AD418"/>
      <c r="AE418"/>
      <c r="AF418"/>
      <c r="AG418"/>
      <c r="AH418"/>
      <c r="AI418"/>
      <c r="AJ418"/>
      <c r="AK418"/>
      <c r="AL418"/>
      <c r="AM418"/>
      <c r="AN418"/>
      <c r="AO418"/>
      <c r="AP418"/>
      <c r="AQ418"/>
      <c r="AR418"/>
      <c r="AS418"/>
      <c r="AT418"/>
      <c r="AU418"/>
      <c r="AV418"/>
      <c r="AW418"/>
      <c r="AX418"/>
    </row>
    <row r="419" spans="1:50" s="1" customFormat="1" ht="90" x14ac:dyDescent="0.25">
      <c r="A419" s="14" t="s">
        <v>126</v>
      </c>
      <c r="B419" s="15">
        <v>1522010000</v>
      </c>
      <c r="C419" s="16" t="s">
        <v>26</v>
      </c>
      <c r="D419" s="16" t="s">
        <v>42</v>
      </c>
      <c r="E419" s="31" t="s">
        <v>388</v>
      </c>
      <c r="F419" s="79" t="s">
        <v>387</v>
      </c>
      <c r="G419" s="31" t="s">
        <v>525</v>
      </c>
      <c r="H419" s="16" t="s">
        <v>127</v>
      </c>
      <c r="I419" s="17">
        <v>3320</v>
      </c>
      <c r="J419" s="15" t="s">
        <v>140</v>
      </c>
      <c r="K419" s="18">
        <f t="shared" si="9"/>
        <v>17500</v>
      </c>
      <c r="L419" s="18"/>
      <c r="M419" s="18"/>
      <c r="N419" s="57"/>
      <c r="O419" s="57"/>
      <c r="P419" s="57"/>
      <c r="Q419" s="57"/>
      <c r="R419" s="57"/>
      <c r="S419" s="57"/>
      <c r="T419" s="57"/>
      <c r="U419" s="57"/>
      <c r="V419" s="57">
        <v>17500</v>
      </c>
      <c r="W419" s="57"/>
      <c r="X419" s="58" t="s">
        <v>142</v>
      </c>
      <c r="Y419"/>
      <c r="Z419"/>
      <c r="AA419"/>
      <c r="AB419"/>
      <c r="AC419"/>
      <c r="AD419"/>
      <c r="AE419"/>
      <c r="AF419"/>
      <c r="AG419"/>
      <c r="AH419"/>
      <c r="AI419"/>
      <c r="AJ419"/>
      <c r="AK419"/>
      <c r="AL419"/>
      <c r="AM419"/>
      <c r="AN419"/>
      <c r="AO419"/>
      <c r="AP419"/>
      <c r="AQ419"/>
      <c r="AR419"/>
      <c r="AS419"/>
      <c r="AT419"/>
      <c r="AU419"/>
      <c r="AV419"/>
      <c r="AW419"/>
      <c r="AX419"/>
    </row>
    <row r="420" spans="1:50" s="1" customFormat="1" ht="45" x14ac:dyDescent="0.25">
      <c r="A420" s="14" t="s">
        <v>126</v>
      </c>
      <c r="B420" s="15">
        <v>1522010000</v>
      </c>
      <c r="C420" s="16" t="s">
        <v>26</v>
      </c>
      <c r="D420" s="16" t="s">
        <v>42</v>
      </c>
      <c r="E420" s="31" t="s">
        <v>388</v>
      </c>
      <c r="F420" s="79" t="s">
        <v>387</v>
      </c>
      <c r="G420" s="31" t="s">
        <v>525</v>
      </c>
      <c r="H420" s="16" t="s">
        <v>127</v>
      </c>
      <c r="I420" s="17">
        <v>3580</v>
      </c>
      <c r="J420" s="15" t="s">
        <v>143</v>
      </c>
      <c r="K420" s="18">
        <f t="shared" si="9"/>
        <v>17500</v>
      </c>
      <c r="L420" s="18"/>
      <c r="M420" s="18"/>
      <c r="N420" s="57"/>
      <c r="O420" s="57"/>
      <c r="P420" s="57"/>
      <c r="Q420" s="57"/>
      <c r="R420" s="57"/>
      <c r="S420" s="57"/>
      <c r="T420" s="57"/>
      <c r="U420" s="57"/>
      <c r="V420" s="57">
        <v>17500</v>
      </c>
      <c r="W420" s="57"/>
      <c r="X420" s="58" t="s">
        <v>144</v>
      </c>
      <c r="Y420"/>
      <c r="Z420"/>
      <c r="AA420"/>
      <c r="AB420"/>
      <c r="AC420"/>
      <c r="AD420"/>
      <c r="AE420"/>
      <c r="AF420"/>
      <c r="AG420"/>
      <c r="AH420"/>
      <c r="AI420"/>
      <c r="AJ420"/>
      <c r="AK420"/>
      <c r="AL420"/>
      <c r="AM420"/>
      <c r="AN420"/>
      <c r="AO420"/>
      <c r="AP420"/>
      <c r="AQ420"/>
      <c r="AR420"/>
      <c r="AS420"/>
      <c r="AT420"/>
      <c r="AU420"/>
      <c r="AV420"/>
      <c r="AW420"/>
      <c r="AX420"/>
    </row>
    <row r="421" spans="1:50" s="1" customFormat="1" ht="120" x14ac:dyDescent="0.25">
      <c r="A421" s="14" t="s">
        <v>126</v>
      </c>
      <c r="B421" s="15">
        <v>1522010000</v>
      </c>
      <c r="C421" s="16" t="s">
        <v>26</v>
      </c>
      <c r="D421" s="16" t="s">
        <v>42</v>
      </c>
      <c r="E421" s="31" t="s">
        <v>388</v>
      </c>
      <c r="F421" s="79" t="s">
        <v>387</v>
      </c>
      <c r="G421" s="31" t="s">
        <v>525</v>
      </c>
      <c r="H421" s="16" t="s">
        <v>127</v>
      </c>
      <c r="I421" s="17">
        <v>3520</v>
      </c>
      <c r="J421" s="15" t="s">
        <v>185</v>
      </c>
      <c r="K421" s="18">
        <f t="shared" si="9"/>
        <v>50000</v>
      </c>
      <c r="L421" s="18"/>
      <c r="M421" s="18"/>
      <c r="N421" s="57"/>
      <c r="O421" s="57"/>
      <c r="P421" s="57"/>
      <c r="Q421" s="57"/>
      <c r="R421" s="57"/>
      <c r="S421" s="57"/>
      <c r="T421" s="57"/>
      <c r="U421" s="57">
        <v>50000</v>
      </c>
      <c r="V421" s="57"/>
      <c r="W421" s="57"/>
      <c r="X421" s="58" t="s">
        <v>186</v>
      </c>
      <c r="Y421"/>
      <c r="Z421"/>
      <c r="AA421"/>
      <c r="AB421"/>
      <c r="AC421"/>
      <c r="AD421"/>
      <c r="AE421"/>
      <c r="AF421"/>
      <c r="AG421"/>
      <c r="AH421"/>
      <c r="AI421"/>
      <c r="AJ421"/>
      <c r="AK421"/>
      <c r="AL421"/>
      <c r="AM421"/>
      <c r="AN421"/>
      <c r="AO421"/>
      <c r="AP421"/>
      <c r="AQ421"/>
      <c r="AR421"/>
      <c r="AS421"/>
      <c r="AT421"/>
      <c r="AU421"/>
      <c r="AV421"/>
      <c r="AW421"/>
      <c r="AX421"/>
    </row>
    <row r="422" spans="1:50" s="1" customFormat="1" ht="60" x14ac:dyDescent="0.25">
      <c r="A422" s="14" t="s">
        <v>126</v>
      </c>
      <c r="B422" s="15">
        <v>1522010000</v>
      </c>
      <c r="C422" s="16" t="s">
        <v>26</v>
      </c>
      <c r="D422" s="16" t="s">
        <v>42</v>
      </c>
      <c r="E422" s="31" t="s">
        <v>388</v>
      </c>
      <c r="F422" s="79" t="s">
        <v>387</v>
      </c>
      <c r="G422" s="31" t="s">
        <v>525</v>
      </c>
      <c r="H422" s="16" t="s">
        <v>127</v>
      </c>
      <c r="I422" s="17">
        <v>2720</v>
      </c>
      <c r="J422" s="15" t="s">
        <v>147</v>
      </c>
      <c r="K422" s="18">
        <f t="shared" si="9"/>
        <v>5000</v>
      </c>
      <c r="L422" s="18"/>
      <c r="M422" s="18"/>
      <c r="N422" s="57"/>
      <c r="O422" s="57"/>
      <c r="P422" s="57"/>
      <c r="Q422" s="57"/>
      <c r="R422" s="57"/>
      <c r="S422" s="57"/>
      <c r="T422" s="57">
        <v>5000</v>
      </c>
      <c r="U422" s="57"/>
      <c r="V422" s="57"/>
      <c r="W422" s="57"/>
      <c r="X422" s="58" t="s">
        <v>148</v>
      </c>
      <c r="Y422"/>
      <c r="Z422"/>
      <c r="AA422"/>
      <c r="AB422"/>
      <c r="AC422"/>
      <c r="AD422"/>
      <c r="AE422"/>
      <c r="AF422"/>
      <c r="AG422"/>
      <c r="AH422"/>
      <c r="AI422"/>
      <c r="AJ422"/>
      <c r="AK422"/>
      <c r="AL422"/>
      <c r="AM422"/>
      <c r="AN422"/>
      <c r="AO422"/>
      <c r="AP422"/>
      <c r="AQ422"/>
      <c r="AR422"/>
      <c r="AS422"/>
      <c r="AT422"/>
      <c r="AU422"/>
      <c r="AV422"/>
      <c r="AW422"/>
      <c r="AX422"/>
    </row>
    <row r="423" spans="1:50" s="1" customFormat="1" ht="45" x14ac:dyDescent="0.25">
      <c r="A423" s="14" t="s">
        <v>126</v>
      </c>
      <c r="B423" s="15">
        <v>1522010000</v>
      </c>
      <c r="C423" s="16" t="s">
        <v>26</v>
      </c>
      <c r="D423" s="16" t="s">
        <v>42</v>
      </c>
      <c r="E423" s="31" t="s">
        <v>388</v>
      </c>
      <c r="F423" s="79" t="s">
        <v>387</v>
      </c>
      <c r="G423" s="31" t="s">
        <v>525</v>
      </c>
      <c r="H423" s="16" t="s">
        <v>127</v>
      </c>
      <c r="I423" s="17">
        <v>2530</v>
      </c>
      <c r="J423" s="15" t="s">
        <v>149</v>
      </c>
      <c r="K423" s="18">
        <f t="shared" si="9"/>
        <v>10000</v>
      </c>
      <c r="L423" s="18"/>
      <c r="M423" s="18"/>
      <c r="N423" s="57"/>
      <c r="O423" s="57"/>
      <c r="P423" s="57"/>
      <c r="Q423" s="57"/>
      <c r="R423" s="57">
        <v>10000</v>
      </c>
      <c r="S423" s="57"/>
      <c r="T423" s="57"/>
      <c r="U423" s="57"/>
      <c r="V423" s="57"/>
      <c r="W423" s="57"/>
      <c r="X423" s="58" t="s">
        <v>150</v>
      </c>
      <c r="Y423"/>
      <c r="Z423"/>
      <c r="AA423"/>
      <c r="AB423"/>
      <c r="AC423"/>
      <c r="AD423"/>
      <c r="AE423"/>
      <c r="AF423"/>
      <c r="AG423"/>
      <c r="AH423"/>
      <c r="AI423"/>
      <c r="AJ423"/>
      <c r="AK423"/>
      <c r="AL423"/>
      <c r="AM423"/>
      <c r="AN423"/>
      <c r="AO423"/>
      <c r="AP423"/>
      <c r="AQ423"/>
      <c r="AR423"/>
      <c r="AS423"/>
      <c r="AT423"/>
      <c r="AU423"/>
      <c r="AV423"/>
      <c r="AW423"/>
      <c r="AX423"/>
    </row>
    <row r="424" spans="1:50" s="1" customFormat="1" ht="60" x14ac:dyDescent="0.25">
      <c r="A424" s="14" t="s">
        <v>126</v>
      </c>
      <c r="B424" s="15">
        <v>1522010000</v>
      </c>
      <c r="C424" s="16" t="s">
        <v>26</v>
      </c>
      <c r="D424" s="16" t="s">
        <v>42</v>
      </c>
      <c r="E424" s="31" t="s">
        <v>388</v>
      </c>
      <c r="F424" s="79" t="s">
        <v>387</v>
      </c>
      <c r="G424" s="31" t="s">
        <v>525</v>
      </c>
      <c r="H424" s="16" t="s">
        <v>127</v>
      </c>
      <c r="I424" s="17">
        <v>2540</v>
      </c>
      <c r="J424" s="15" t="s">
        <v>151</v>
      </c>
      <c r="K424" s="18">
        <f t="shared" si="9"/>
        <v>5000</v>
      </c>
      <c r="L424" s="18"/>
      <c r="M424" s="18"/>
      <c r="N424" s="57"/>
      <c r="O424" s="57"/>
      <c r="P424" s="57"/>
      <c r="Q424" s="57"/>
      <c r="R424" s="57"/>
      <c r="S424" s="57"/>
      <c r="T424" s="57">
        <v>5000</v>
      </c>
      <c r="U424" s="57"/>
      <c r="V424" s="57"/>
      <c r="W424" s="57"/>
      <c r="X424" s="58" t="s">
        <v>152</v>
      </c>
      <c r="Y424"/>
      <c r="Z424"/>
      <c r="AA424"/>
      <c r="AB424"/>
      <c r="AC424"/>
      <c r="AD424"/>
      <c r="AE424"/>
      <c r="AF424"/>
      <c r="AG424"/>
      <c r="AH424"/>
      <c r="AI424"/>
      <c r="AJ424"/>
      <c r="AK424"/>
      <c r="AL424"/>
      <c r="AM424"/>
      <c r="AN424"/>
      <c r="AO424"/>
      <c r="AP424"/>
      <c r="AQ424"/>
      <c r="AR424"/>
      <c r="AS424"/>
      <c r="AT424"/>
      <c r="AU424"/>
      <c r="AV424"/>
      <c r="AW424"/>
      <c r="AX424"/>
    </row>
    <row r="425" spans="1:50" s="1" customFormat="1" ht="45" x14ac:dyDescent="0.25">
      <c r="A425" s="14" t="s">
        <v>126</v>
      </c>
      <c r="B425" s="15">
        <v>1522010000</v>
      </c>
      <c r="C425" s="16" t="s">
        <v>23</v>
      </c>
      <c r="D425" s="16" t="s">
        <v>43</v>
      </c>
      <c r="E425" s="31" t="s">
        <v>388</v>
      </c>
      <c r="F425" s="79" t="s">
        <v>387</v>
      </c>
      <c r="G425" s="31" t="s">
        <v>508</v>
      </c>
      <c r="H425" s="16" t="s">
        <v>44</v>
      </c>
      <c r="I425" s="17">
        <v>2410</v>
      </c>
      <c r="J425" s="15" t="s">
        <v>157</v>
      </c>
      <c r="K425" s="18">
        <f t="shared" si="9"/>
        <v>20000</v>
      </c>
      <c r="L425" s="18"/>
      <c r="M425" s="18"/>
      <c r="N425" s="57"/>
      <c r="O425" s="57"/>
      <c r="P425" s="57"/>
      <c r="Q425" s="57"/>
      <c r="R425" s="57">
        <v>10000</v>
      </c>
      <c r="S425" s="57"/>
      <c r="T425" s="57"/>
      <c r="U425" s="57">
        <v>10000</v>
      </c>
      <c r="V425" s="57"/>
      <c r="W425" s="57"/>
      <c r="X425" s="58" t="s">
        <v>158</v>
      </c>
      <c r="Y425"/>
      <c r="Z425"/>
      <c r="AA425"/>
      <c r="AB425"/>
      <c r="AC425"/>
      <c r="AD425"/>
      <c r="AE425"/>
      <c r="AF425"/>
      <c r="AG425"/>
      <c r="AH425"/>
      <c r="AI425"/>
      <c r="AJ425"/>
      <c r="AK425"/>
      <c r="AL425"/>
      <c r="AM425"/>
      <c r="AN425"/>
      <c r="AO425"/>
      <c r="AP425"/>
      <c r="AQ425"/>
      <c r="AR425"/>
      <c r="AS425"/>
      <c r="AT425"/>
      <c r="AU425"/>
      <c r="AV425"/>
      <c r="AW425"/>
      <c r="AX425"/>
    </row>
    <row r="426" spans="1:50" s="1" customFormat="1" ht="30" x14ac:dyDescent="0.25">
      <c r="A426" s="14" t="s">
        <v>126</v>
      </c>
      <c r="B426" s="15">
        <v>1522010000</v>
      </c>
      <c r="C426" s="16" t="s">
        <v>23</v>
      </c>
      <c r="D426" s="16" t="s">
        <v>43</v>
      </c>
      <c r="E426" s="31" t="s">
        <v>388</v>
      </c>
      <c r="F426" s="79" t="s">
        <v>387</v>
      </c>
      <c r="G426" s="31" t="s">
        <v>508</v>
      </c>
      <c r="H426" s="16" t="s">
        <v>44</v>
      </c>
      <c r="I426" s="17">
        <v>2450</v>
      </c>
      <c r="J426" s="15" t="s">
        <v>159</v>
      </c>
      <c r="K426" s="18">
        <f t="shared" si="9"/>
        <v>10000</v>
      </c>
      <c r="L426" s="18"/>
      <c r="M426" s="18"/>
      <c r="N426" s="57"/>
      <c r="O426" s="57"/>
      <c r="P426" s="57"/>
      <c r="Q426" s="57"/>
      <c r="R426" s="57">
        <v>6000</v>
      </c>
      <c r="S426" s="57"/>
      <c r="T426" s="57">
        <v>4000</v>
      </c>
      <c r="U426" s="57"/>
      <c r="V426" s="57"/>
      <c r="W426" s="57"/>
      <c r="X426" s="58" t="s">
        <v>160</v>
      </c>
      <c r="Y426"/>
      <c r="Z426"/>
      <c r="AA426"/>
      <c r="AB426"/>
      <c r="AC426"/>
      <c r="AD426"/>
      <c r="AE426"/>
      <c r="AF426"/>
      <c r="AG426"/>
      <c r="AH426"/>
      <c r="AI426"/>
      <c r="AJ426"/>
      <c r="AK426"/>
      <c r="AL426"/>
      <c r="AM426"/>
      <c r="AN426"/>
      <c r="AO426"/>
      <c r="AP426"/>
      <c r="AQ426"/>
      <c r="AR426"/>
      <c r="AS426"/>
      <c r="AT426"/>
      <c r="AU426"/>
      <c r="AV426"/>
      <c r="AW426"/>
      <c r="AX426"/>
    </row>
    <row r="427" spans="1:50" s="1" customFormat="1" ht="45" x14ac:dyDescent="0.25">
      <c r="A427" s="14" t="s">
        <v>126</v>
      </c>
      <c r="B427" s="15">
        <v>1522010000</v>
      </c>
      <c r="C427" s="16" t="s">
        <v>23</v>
      </c>
      <c r="D427" s="16" t="s">
        <v>43</v>
      </c>
      <c r="E427" s="31" t="s">
        <v>388</v>
      </c>
      <c r="F427" s="79" t="s">
        <v>387</v>
      </c>
      <c r="G427" s="31" t="s">
        <v>508</v>
      </c>
      <c r="H427" s="16" t="s">
        <v>44</v>
      </c>
      <c r="I427" s="17">
        <v>2420</v>
      </c>
      <c r="J427" s="15" t="s">
        <v>161</v>
      </c>
      <c r="K427" s="18">
        <f t="shared" si="9"/>
        <v>10000</v>
      </c>
      <c r="L427" s="18"/>
      <c r="M427" s="18"/>
      <c r="N427" s="57"/>
      <c r="O427" s="57"/>
      <c r="P427" s="57"/>
      <c r="Q427" s="57"/>
      <c r="R427" s="57"/>
      <c r="S427" s="57"/>
      <c r="T427" s="57">
        <v>10000</v>
      </c>
      <c r="U427" s="57"/>
      <c r="V427" s="57"/>
      <c r="W427" s="57"/>
      <c r="X427" s="58" t="s">
        <v>162</v>
      </c>
      <c r="Y427"/>
      <c r="Z427"/>
      <c r="AA427"/>
      <c r="AB427"/>
      <c r="AC427"/>
      <c r="AD427"/>
      <c r="AE427"/>
      <c r="AF427"/>
      <c r="AG427"/>
      <c r="AH427"/>
      <c r="AI427"/>
      <c r="AJ427"/>
      <c r="AK427"/>
      <c r="AL427"/>
      <c r="AM427"/>
      <c r="AN427"/>
      <c r="AO427"/>
      <c r="AP427"/>
      <c r="AQ427"/>
      <c r="AR427"/>
      <c r="AS427"/>
      <c r="AT427"/>
      <c r="AU427"/>
      <c r="AV427"/>
      <c r="AW427"/>
      <c r="AX427"/>
    </row>
    <row r="428" spans="1:50" s="1" customFormat="1" ht="30" x14ac:dyDescent="0.25">
      <c r="A428" s="14" t="s">
        <v>126</v>
      </c>
      <c r="B428" s="15">
        <v>1522010000</v>
      </c>
      <c r="C428" s="16" t="s">
        <v>23</v>
      </c>
      <c r="D428" s="16" t="s">
        <v>43</v>
      </c>
      <c r="E428" s="31" t="s">
        <v>388</v>
      </c>
      <c r="F428" s="79" t="s">
        <v>387</v>
      </c>
      <c r="G428" s="31" t="s">
        <v>508</v>
      </c>
      <c r="H428" s="16" t="s">
        <v>44</v>
      </c>
      <c r="I428" s="17">
        <v>2430</v>
      </c>
      <c r="J428" s="15" t="s">
        <v>163</v>
      </c>
      <c r="K428" s="18">
        <f t="shared" si="9"/>
        <v>10000</v>
      </c>
      <c r="L428" s="18"/>
      <c r="M428" s="18"/>
      <c r="N428" s="57"/>
      <c r="O428" s="57"/>
      <c r="P428" s="57"/>
      <c r="Q428" s="57"/>
      <c r="R428" s="57"/>
      <c r="S428" s="57"/>
      <c r="T428" s="57">
        <v>10000</v>
      </c>
      <c r="U428" s="57"/>
      <c r="V428" s="57"/>
      <c r="W428" s="57"/>
      <c r="X428" s="58" t="s">
        <v>164</v>
      </c>
      <c r="Y428"/>
      <c r="Z428"/>
      <c r="AA428"/>
      <c r="AB428"/>
      <c r="AC428"/>
      <c r="AD428"/>
      <c r="AE428"/>
      <c r="AF428"/>
      <c r="AG428"/>
      <c r="AH428"/>
      <c r="AI428"/>
      <c r="AJ428"/>
      <c r="AK428"/>
      <c r="AL428"/>
      <c r="AM428"/>
      <c r="AN428"/>
      <c r="AO428"/>
      <c r="AP428"/>
      <c r="AQ428"/>
      <c r="AR428"/>
      <c r="AS428"/>
      <c r="AT428"/>
      <c r="AU428"/>
      <c r="AV428"/>
      <c r="AW428"/>
      <c r="AX428"/>
    </row>
    <row r="429" spans="1:50" s="1" customFormat="1" ht="45" x14ac:dyDescent="0.25">
      <c r="A429" s="14" t="s">
        <v>126</v>
      </c>
      <c r="B429" s="15">
        <v>1522010000</v>
      </c>
      <c r="C429" s="16" t="s">
        <v>23</v>
      </c>
      <c r="D429" s="16" t="s">
        <v>43</v>
      </c>
      <c r="E429" s="31" t="s">
        <v>388</v>
      </c>
      <c r="F429" s="79" t="s">
        <v>387</v>
      </c>
      <c r="G429" s="31" t="s">
        <v>508</v>
      </c>
      <c r="H429" s="16" t="s">
        <v>44</v>
      </c>
      <c r="I429" s="17">
        <v>2440</v>
      </c>
      <c r="J429" s="15" t="s">
        <v>165</v>
      </c>
      <c r="K429" s="18">
        <f t="shared" si="9"/>
        <v>10000</v>
      </c>
      <c r="L429" s="18"/>
      <c r="M429" s="18"/>
      <c r="N429" s="57"/>
      <c r="O429" s="57"/>
      <c r="P429" s="57"/>
      <c r="Q429" s="57"/>
      <c r="R429" s="57"/>
      <c r="S429" s="57">
        <v>10000</v>
      </c>
      <c r="T429" s="57"/>
      <c r="U429" s="57"/>
      <c r="V429" s="57"/>
      <c r="W429" s="57"/>
      <c r="X429" s="58" t="s">
        <v>166</v>
      </c>
      <c r="Y429"/>
      <c r="Z429"/>
      <c r="AA429"/>
      <c r="AB429"/>
      <c r="AC429"/>
      <c r="AD429"/>
      <c r="AE429"/>
      <c r="AF429"/>
      <c r="AG429"/>
      <c r="AH429"/>
      <c r="AI429"/>
      <c r="AJ429"/>
      <c r="AK429"/>
      <c r="AL429"/>
      <c r="AM429"/>
      <c r="AN429"/>
      <c r="AO429"/>
      <c r="AP429"/>
      <c r="AQ429"/>
      <c r="AR429"/>
      <c r="AS429"/>
      <c r="AT429"/>
      <c r="AU429"/>
      <c r="AV429"/>
      <c r="AW429"/>
      <c r="AX429"/>
    </row>
    <row r="430" spans="1:50" s="1" customFormat="1" ht="48.75" x14ac:dyDescent="0.25">
      <c r="A430" s="14" t="s">
        <v>126</v>
      </c>
      <c r="B430" s="15">
        <v>1522010000</v>
      </c>
      <c r="C430" s="16" t="s">
        <v>23</v>
      </c>
      <c r="D430" s="16" t="s">
        <v>43</v>
      </c>
      <c r="E430" s="31" t="s">
        <v>388</v>
      </c>
      <c r="F430" s="79" t="s">
        <v>387</v>
      </c>
      <c r="G430" s="31" t="s">
        <v>508</v>
      </c>
      <c r="H430" s="16" t="s">
        <v>44</v>
      </c>
      <c r="I430" s="17">
        <v>2460</v>
      </c>
      <c r="J430" s="15" t="s">
        <v>100</v>
      </c>
      <c r="K430" s="18">
        <f t="shared" si="9"/>
        <v>20000</v>
      </c>
      <c r="L430" s="18"/>
      <c r="M430" s="18"/>
      <c r="N430" s="57"/>
      <c r="O430" s="57"/>
      <c r="P430" s="57"/>
      <c r="Q430" s="57"/>
      <c r="R430" s="57"/>
      <c r="S430" s="57"/>
      <c r="T430" s="57">
        <v>20000</v>
      </c>
      <c r="U430" s="57"/>
      <c r="V430" s="57"/>
      <c r="W430" s="57"/>
      <c r="X430" s="58" t="s">
        <v>167</v>
      </c>
      <c r="Y430"/>
      <c r="Z430"/>
      <c r="AA430"/>
      <c r="AB430"/>
      <c r="AC430"/>
      <c r="AD430"/>
      <c r="AE430"/>
      <c r="AF430"/>
      <c r="AG430"/>
      <c r="AH430"/>
      <c r="AI430"/>
      <c r="AJ430"/>
      <c r="AK430"/>
      <c r="AL430"/>
      <c r="AM430"/>
      <c r="AN430"/>
      <c r="AO430"/>
      <c r="AP430"/>
      <c r="AQ430"/>
      <c r="AR430"/>
      <c r="AS430"/>
      <c r="AT430"/>
      <c r="AU430"/>
      <c r="AV430"/>
      <c r="AW430"/>
      <c r="AX430"/>
    </row>
    <row r="431" spans="1:50" s="1" customFormat="1" ht="45" x14ac:dyDescent="0.25">
      <c r="A431" s="14" t="s">
        <v>126</v>
      </c>
      <c r="B431" s="15">
        <v>1522010000</v>
      </c>
      <c r="C431" s="16" t="s">
        <v>23</v>
      </c>
      <c r="D431" s="16" t="s">
        <v>43</v>
      </c>
      <c r="E431" s="31" t="s">
        <v>388</v>
      </c>
      <c r="F431" s="79" t="s">
        <v>387</v>
      </c>
      <c r="G431" s="31" t="s">
        <v>508</v>
      </c>
      <c r="H431" s="16" t="s">
        <v>44</v>
      </c>
      <c r="I431" s="17">
        <v>2470</v>
      </c>
      <c r="J431" s="15" t="s">
        <v>168</v>
      </c>
      <c r="K431" s="18">
        <f t="shared" si="9"/>
        <v>20000</v>
      </c>
      <c r="L431" s="18"/>
      <c r="M431" s="18"/>
      <c r="N431" s="57"/>
      <c r="O431" s="57"/>
      <c r="P431" s="57"/>
      <c r="Q431" s="57"/>
      <c r="R431" s="57"/>
      <c r="S431" s="57"/>
      <c r="T431" s="57">
        <v>20000</v>
      </c>
      <c r="U431" s="57"/>
      <c r="V431" s="57"/>
      <c r="W431" s="57"/>
      <c r="X431" s="58" t="s">
        <v>169</v>
      </c>
      <c r="Y431"/>
      <c r="Z431"/>
      <c r="AA431"/>
      <c r="AB431"/>
      <c r="AC431"/>
      <c r="AD431"/>
      <c r="AE431"/>
      <c r="AF431"/>
      <c r="AG431"/>
      <c r="AH431"/>
      <c r="AI431"/>
      <c r="AJ431"/>
      <c r="AK431"/>
      <c r="AL431"/>
      <c r="AM431"/>
      <c r="AN431"/>
      <c r="AO431"/>
      <c r="AP431"/>
      <c r="AQ431"/>
      <c r="AR431"/>
      <c r="AS431"/>
      <c r="AT431"/>
      <c r="AU431"/>
      <c r="AV431"/>
      <c r="AW431"/>
      <c r="AX431"/>
    </row>
    <row r="432" spans="1:50" s="1" customFormat="1" ht="30" x14ac:dyDescent="0.25">
      <c r="A432" s="14" t="s">
        <v>126</v>
      </c>
      <c r="B432" s="15">
        <v>1522010000</v>
      </c>
      <c r="C432" s="16" t="s">
        <v>23</v>
      </c>
      <c r="D432" s="16" t="s">
        <v>43</v>
      </c>
      <c r="E432" s="31" t="s">
        <v>388</v>
      </c>
      <c r="F432" s="79" t="s">
        <v>387</v>
      </c>
      <c r="G432" s="31" t="s">
        <v>508</v>
      </c>
      <c r="H432" s="16" t="s">
        <v>44</v>
      </c>
      <c r="I432" s="17">
        <v>2480</v>
      </c>
      <c r="J432" s="15" t="s">
        <v>170</v>
      </c>
      <c r="K432" s="18">
        <f t="shared" si="9"/>
        <v>35000</v>
      </c>
      <c r="L432" s="18"/>
      <c r="M432" s="18"/>
      <c r="N432" s="57"/>
      <c r="O432" s="57"/>
      <c r="P432" s="57"/>
      <c r="Q432" s="57"/>
      <c r="R432" s="57">
        <v>20000</v>
      </c>
      <c r="S432" s="57"/>
      <c r="T432" s="57"/>
      <c r="U432" s="57">
        <v>15000</v>
      </c>
      <c r="V432" s="57"/>
      <c r="W432" s="57"/>
      <c r="X432" s="58" t="s">
        <v>171</v>
      </c>
      <c r="Y432"/>
      <c r="Z432"/>
      <c r="AA432"/>
      <c r="AB432"/>
      <c r="AC432"/>
      <c r="AD432"/>
      <c r="AE432"/>
      <c r="AF432"/>
      <c r="AG432"/>
      <c r="AH432"/>
      <c r="AI432"/>
      <c r="AJ432"/>
      <c r="AK432"/>
      <c r="AL432"/>
      <c r="AM432"/>
      <c r="AN432"/>
      <c r="AO432"/>
      <c r="AP432"/>
      <c r="AQ432"/>
      <c r="AR432"/>
      <c r="AS432"/>
      <c r="AT432"/>
      <c r="AU432"/>
      <c r="AV432"/>
      <c r="AW432"/>
      <c r="AX432"/>
    </row>
    <row r="433" spans="1:50" s="1" customFormat="1" ht="96.75" x14ac:dyDescent="0.25">
      <c r="A433" s="14" t="s">
        <v>126</v>
      </c>
      <c r="B433" s="15">
        <v>1522010000</v>
      </c>
      <c r="C433" s="16" t="s">
        <v>23</v>
      </c>
      <c r="D433" s="16" t="s">
        <v>43</v>
      </c>
      <c r="E433" s="31" t="s">
        <v>388</v>
      </c>
      <c r="F433" s="79" t="s">
        <v>387</v>
      </c>
      <c r="G433" s="31" t="s">
        <v>508</v>
      </c>
      <c r="H433" s="16" t="s">
        <v>44</v>
      </c>
      <c r="I433" s="17">
        <v>2490</v>
      </c>
      <c r="J433" s="15" t="s">
        <v>172</v>
      </c>
      <c r="K433" s="18">
        <f t="shared" si="9"/>
        <v>35000</v>
      </c>
      <c r="L433" s="18"/>
      <c r="M433" s="18"/>
      <c r="N433" s="57"/>
      <c r="O433" s="57"/>
      <c r="P433" s="57"/>
      <c r="Q433" s="57"/>
      <c r="R433" s="57">
        <v>20000</v>
      </c>
      <c r="S433" s="57"/>
      <c r="T433" s="57"/>
      <c r="U433" s="57">
        <v>15000</v>
      </c>
      <c r="V433" s="57"/>
      <c r="W433" s="57"/>
      <c r="X433" s="58" t="s">
        <v>173</v>
      </c>
      <c r="Y433"/>
      <c r="Z433"/>
      <c r="AA433"/>
      <c r="AB433"/>
      <c r="AC433"/>
      <c r="AD433"/>
      <c r="AE433"/>
      <c r="AF433"/>
      <c r="AG433"/>
      <c r="AH433"/>
      <c r="AI433"/>
      <c r="AJ433"/>
      <c r="AK433"/>
      <c r="AL433"/>
      <c r="AM433"/>
      <c r="AN433"/>
      <c r="AO433"/>
      <c r="AP433"/>
      <c r="AQ433"/>
      <c r="AR433"/>
      <c r="AS433"/>
      <c r="AT433"/>
      <c r="AU433"/>
      <c r="AV433"/>
      <c r="AW433"/>
      <c r="AX433"/>
    </row>
    <row r="434" spans="1:50" s="1" customFormat="1" ht="45" x14ac:dyDescent="0.25">
      <c r="A434" s="14" t="s">
        <v>126</v>
      </c>
      <c r="B434" s="15">
        <v>1522010000</v>
      </c>
      <c r="C434" s="16" t="s">
        <v>23</v>
      </c>
      <c r="D434" s="16" t="s">
        <v>43</v>
      </c>
      <c r="E434" s="31" t="s">
        <v>388</v>
      </c>
      <c r="F434" s="79" t="s">
        <v>387</v>
      </c>
      <c r="G434" s="31" t="s">
        <v>508</v>
      </c>
      <c r="H434" s="16" t="s">
        <v>44</v>
      </c>
      <c r="I434" s="17">
        <v>2520</v>
      </c>
      <c r="J434" s="15" t="s">
        <v>174</v>
      </c>
      <c r="K434" s="18">
        <f t="shared" si="9"/>
        <v>10000</v>
      </c>
      <c r="L434" s="18"/>
      <c r="M434" s="18"/>
      <c r="N434" s="57"/>
      <c r="O434" s="57"/>
      <c r="P434" s="57"/>
      <c r="Q434" s="57"/>
      <c r="R434" s="57">
        <v>5000</v>
      </c>
      <c r="S434" s="57"/>
      <c r="T434" s="57"/>
      <c r="U434" s="57">
        <v>5000</v>
      </c>
      <c r="V434" s="57"/>
      <c r="W434" s="57"/>
      <c r="X434" s="58" t="s">
        <v>175</v>
      </c>
      <c r="Y434"/>
      <c r="Z434"/>
      <c r="AA434"/>
      <c r="AB434"/>
      <c r="AC434"/>
      <c r="AD434"/>
      <c r="AE434"/>
      <c r="AF434"/>
      <c r="AG434"/>
      <c r="AH434"/>
      <c r="AI434"/>
      <c r="AJ434"/>
      <c r="AK434"/>
      <c r="AL434"/>
      <c r="AM434"/>
      <c r="AN434"/>
      <c r="AO434"/>
      <c r="AP434"/>
      <c r="AQ434"/>
      <c r="AR434"/>
      <c r="AS434"/>
      <c r="AT434"/>
      <c r="AU434"/>
      <c r="AV434"/>
      <c r="AW434"/>
      <c r="AX434"/>
    </row>
    <row r="435" spans="1:50" s="1" customFormat="1" ht="48.75" x14ac:dyDescent="0.25">
      <c r="A435" s="14" t="s">
        <v>126</v>
      </c>
      <c r="B435" s="15">
        <v>1522010000</v>
      </c>
      <c r="C435" s="16" t="s">
        <v>23</v>
      </c>
      <c r="D435" s="16" t="s">
        <v>43</v>
      </c>
      <c r="E435" s="31" t="s">
        <v>388</v>
      </c>
      <c r="F435" s="79" t="s">
        <v>387</v>
      </c>
      <c r="G435" s="31" t="s">
        <v>508</v>
      </c>
      <c r="H435" s="16" t="s">
        <v>44</v>
      </c>
      <c r="I435" s="17">
        <v>2560</v>
      </c>
      <c r="J435" s="15" t="s">
        <v>176</v>
      </c>
      <c r="K435" s="18">
        <f t="shared" si="9"/>
        <v>25000</v>
      </c>
      <c r="L435" s="18"/>
      <c r="M435" s="18"/>
      <c r="N435" s="57"/>
      <c r="O435" s="57"/>
      <c r="P435" s="57"/>
      <c r="Q435" s="57"/>
      <c r="R435" s="57"/>
      <c r="S435" s="57">
        <v>20000</v>
      </c>
      <c r="T435" s="57"/>
      <c r="U435" s="57"/>
      <c r="V435" s="57">
        <v>5000</v>
      </c>
      <c r="W435" s="57"/>
      <c r="X435" s="58" t="s">
        <v>177</v>
      </c>
      <c r="Y435"/>
      <c r="Z435"/>
      <c r="AA435"/>
      <c r="AB435"/>
      <c r="AC435"/>
      <c r="AD435"/>
      <c r="AE435"/>
      <c r="AF435"/>
      <c r="AG435"/>
      <c r="AH435"/>
      <c r="AI435"/>
      <c r="AJ435"/>
      <c r="AK435"/>
      <c r="AL435"/>
      <c r="AM435"/>
      <c r="AN435"/>
      <c r="AO435"/>
      <c r="AP435"/>
      <c r="AQ435"/>
      <c r="AR435"/>
      <c r="AS435"/>
      <c r="AT435"/>
      <c r="AU435"/>
      <c r="AV435"/>
      <c r="AW435"/>
      <c r="AX435"/>
    </row>
    <row r="436" spans="1:50" s="1" customFormat="1" ht="45" x14ac:dyDescent="0.25">
      <c r="A436" s="14" t="s">
        <v>126</v>
      </c>
      <c r="B436" s="15">
        <v>1522010000</v>
      </c>
      <c r="C436" s="16" t="s">
        <v>23</v>
      </c>
      <c r="D436" s="16" t="s">
        <v>43</v>
      </c>
      <c r="E436" s="31" t="s">
        <v>388</v>
      </c>
      <c r="F436" s="79" t="s">
        <v>387</v>
      </c>
      <c r="G436" s="31" t="s">
        <v>508</v>
      </c>
      <c r="H436" s="16" t="s">
        <v>44</v>
      </c>
      <c r="I436" s="17">
        <v>2610</v>
      </c>
      <c r="J436" s="15" t="s">
        <v>129</v>
      </c>
      <c r="K436" s="18">
        <f t="shared" si="9"/>
        <v>15000</v>
      </c>
      <c r="L436" s="18"/>
      <c r="M436" s="18"/>
      <c r="N436" s="57"/>
      <c r="O436" s="57"/>
      <c r="P436" s="57"/>
      <c r="Q436" s="57"/>
      <c r="R436" s="57">
        <v>3000</v>
      </c>
      <c r="S436" s="57">
        <v>3000</v>
      </c>
      <c r="T436" s="57">
        <v>3000</v>
      </c>
      <c r="U436" s="57">
        <v>3000</v>
      </c>
      <c r="V436" s="57">
        <v>3000</v>
      </c>
      <c r="W436" s="57"/>
      <c r="X436" s="58" t="s">
        <v>130</v>
      </c>
      <c r="Y436"/>
      <c r="Z436"/>
      <c r="AA436"/>
      <c r="AB436"/>
      <c r="AC436"/>
      <c r="AD436"/>
      <c r="AE436"/>
      <c r="AF436"/>
      <c r="AG436"/>
      <c r="AH436"/>
      <c r="AI436"/>
      <c r="AJ436"/>
      <c r="AK436"/>
      <c r="AL436"/>
      <c r="AM436"/>
      <c r="AN436"/>
      <c r="AO436"/>
      <c r="AP436"/>
      <c r="AQ436"/>
      <c r="AR436"/>
      <c r="AS436"/>
      <c r="AT436"/>
      <c r="AU436"/>
      <c r="AV436"/>
      <c r="AW436"/>
      <c r="AX436"/>
    </row>
    <row r="437" spans="1:50" s="1" customFormat="1" ht="60" x14ac:dyDescent="0.25">
      <c r="A437" s="14" t="s">
        <v>126</v>
      </c>
      <c r="B437" s="15">
        <v>1522010000</v>
      </c>
      <c r="C437" s="16" t="s">
        <v>23</v>
      </c>
      <c r="D437" s="16" t="s">
        <v>43</v>
      </c>
      <c r="E437" s="31" t="s">
        <v>388</v>
      </c>
      <c r="F437" s="79" t="s">
        <v>387</v>
      </c>
      <c r="G437" s="31" t="s">
        <v>508</v>
      </c>
      <c r="H437" s="16" t="s">
        <v>44</v>
      </c>
      <c r="I437" s="17">
        <v>2720</v>
      </c>
      <c r="J437" s="15" t="s">
        <v>147</v>
      </c>
      <c r="K437" s="18">
        <f t="shared" si="9"/>
        <v>5000</v>
      </c>
      <c r="L437" s="18"/>
      <c r="M437" s="18"/>
      <c r="N437" s="57"/>
      <c r="O437" s="57"/>
      <c r="P437" s="57"/>
      <c r="Q437" s="57"/>
      <c r="R437" s="57"/>
      <c r="S437" s="57"/>
      <c r="T437" s="57"/>
      <c r="U437" s="57">
        <v>5000</v>
      </c>
      <c r="V437" s="57"/>
      <c r="W437" s="57"/>
      <c r="X437" s="58" t="s">
        <v>178</v>
      </c>
      <c r="Y437"/>
      <c r="Z437"/>
      <c r="AA437"/>
      <c r="AB437"/>
      <c r="AC437"/>
      <c r="AD437"/>
      <c r="AE437"/>
      <c r="AF437"/>
      <c r="AG437"/>
      <c r="AH437"/>
      <c r="AI437"/>
      <c r="AJ437"/>
      <c r="AK437"/>
      <c r="AL437"/>
      <c r="AM437"/>
      <c r="AN437"/>
      <c r="AO437"/>
      <c r="AP437"/>
      <c r="AQ437"/>
      <c r="AR437"/>
      <c r="AS437"/>
      <c r="AT437"/>
      <c r="AU437"/>
      <c r="AV437"/>
      <c r="AW437"/>
      <c r="AX437"/>
    </row>
    <row r="438" spans="1:50" s="1" customFormat="1" ht="48.75" x14ac:dyDescent="0.25">
      <c r="A438" s="14" t="s">
        <v>126</v>
      </c>
      <c r="B438" s="15">
        <v>1522010000</v>
      </c>
      <c r="C438" s="16" t="s">
        <v>23</v>
      </c>
      <c r="D438" s="16" t="s">
        <v>43</v>
      </c>
      <c r="E438" s="31" t="s">
        <v>388</v>
      </c>
      <c r="F438" s="79" t="s">
        <v>387</v>
      </c>
      <c r="G438" s="31" t="s">
        <v>508</v>
      </c>
      <c r="H438" s="16" t="s">
        <v>44</v>
      </c>
      <c r="I438" s="17">
        <v>2910</v>
      </c>
      <c r="J438" s="15" t="s">
        <v>105</v>
      </c>
      <c r="K438" s="18">
        <f t="shared" si="9"/>
        <v>10000</v>
      </c>
      <c r="L438" s="18"/>
      <c r="M438" s="18"/>
      <c r="N438" s="57"/>
      <c r="O438" s="57"/>
      <c r="P438" s="57"/>
      <c r="Q438" s="57"/>
      <c r="R438" s="57"/>
      <c r="S438" s="57"/>
      <c r="T438" s="57"/>
      <c r="U438" s="57">
        <v>10000</v>
      </c>
      <c r="V438" s="57"/>
      <c r="W438" s="57"/>
      <c r="X438" s="58" t="s">
        <v>179</v>
      </c>
      <c r="Y438"/>
      <c r="Z438"/>
      <c r="AA438"/>
      <c r="AB438"/>
      <c r="AC438"/>
      <c r="AD438"/>
      <c r="AE438"/>
      <c r="AF438"/>
      <c r="AG438"/>
      <c r="AH438"/>
      <c r="AI438"/>
      <c r="AJ438"/>
      <c r="AK438"/>
      <c r="AL438"/>
      <c r="AM438"/>
      <c r="AN438"/>
      <c r="AO438"/>
      <c r="AP438"/>
      <c r="AQ438"/>
      <c r="AR438"/>
      <c r="AS438"/>
      <c r="AT438"/>
      <c r="AU438"/>
      <c r="AV438"/>
      <c r="AW438"/>
      <c r="AX438"/>
    </row>
    <row r="439" spans="1:50" s="1" customFormat="1" ht="60" x14ac:dyDescent="0.25">
      <c r="A439" s="14" t="s">
        <v>126</v>
      </c>
      <c r="B439" s="15">
        <v>1522010000</v>
      </c>
      <c r="C439" s="16" t="s">
        <v>23</v>
      </c>
      <c r="D439" s="16" t="s">
        <v>43</v>
      </c>
      <c r="E439" s="31" t="s">
        <v>388</v>
      </c>
      <c r="F439" s="79" t="s">
        <v>387</v>
      </c>
      <c r="G439" s="31" t="s">
        <v>508</v>
      </c>
      <c r="H439" s="16" t="s">
        <v>44</v>
      </c>
      <c r="I439" s="17">
        <v>2920</v>
      </c>
      <c r="J439" s="15" t="s">
        <v>180</v>
      </c>
      <c r="K439" s="18">
        <f t="shared" si="9"/>
        <v>15000</v>
      </c>
      <c r="L439" s="18"/>
      <c r="M439" s="18"/>
      <c r="N439" s="57"/>
      <c r="O439" s="57"/>
      <c r="P439" s="57"/>
      <c r="Q439" s="57"/>
      <c r="R439" s="57"/>
      <c r="S439" s="57"/>
      <c r="T439" s="57">
        <v>10000</v>
      </c>
      <c r="U439" s="57"/>
      <c r="V439" s="57">
        <v>5000</v>
      </c>
      <c r="W439" s="57"/>
      <c r="X439" s="58" t="s">
        <v>181</v>
      </c>
      <c r="Y439"/>
      <c r="Z439"/>
      <c r="AA439"/>
      <c r="AB439"/>
      <c r="AC439"/>
      <c r="AD439"/>
      <c r="AE439"/>
      <c r="AF439"/>
      <c r="AG439"/>
      <c r="AH439"/>
      <c r="AI439"/>
      <c r="AJ439"/>
      <c r="AK439"/>
      <c r="AL439"/>
      <c r="AM439"/>
      <c r="AN439"/>
      <c r="AO439"/>
      <c r="AP439"/>
      <c r="AQ439"/>
      <c r="AR439"/>
      <c r="AS439"/>
      <c r="AT439"/>
      <c r="AU439"/>
      <c r="AV439"/>
      <c r="AW439"/>
      <c r="AX439"/>
    </row>
    <row r="440" spans="1:50" s="1" customFormat="1" ht="75" x14ac:dyDescent="0.25">
      <c r="A440" s="14" t="s">
        <v>126</v>
      </c>
      <c r="B440" s="15">
        <v>1522010000</v>
      </c>
      <c r="C440" s="16" t="s">
        <v>23</v>
      </c>
      <c r="D440" s="16" t="s">
        <v>43</v>
      </c>
      <c r="E440" s="31" t="s">
        <v>388</v>
      </c>
      <c r="F440" s="79" t="s">
        <v>387</v>
      </c>
      <c r="G440" s="31" t="s">
        <v>508</v>
      </c>
      <c r="H440" s="16" t="s">
        <v>44</v>
      </c>
      <c r="I440" s="17">
        <v>2980</v>
      </c>
      <c r="J440" s="15" t="s">
        <v>131</v>
      </c>
      <c r="K440" s="18">
        <f t="shared" si="9"/>
        <v>10000</v>
      </c>
      <c r="L440" s="18"/>
      <c r="M440" s="18"/>
      <c r="N440" s="57"/>
      <c r="O440" s="57"/>
      <c r="P440" s="57"/>
      <c r="Q440" s="57"/>
      <c r="R440" s="57"/>
      <c r="S440" s="57"/>
      <c r="T440" s="57">
        <v>10000</v>
      </c>
      <c r="U440" s="57"/>
      <c r="V440" s="57"/>
      <c r="W440" s="57"/>
      <c r="X440" s="58" t="s">
        <v>132</v>
      </c>
      <c r="Y440"/>
      <c r="Z440"/>
      <c r="AA440"/>
      <c r="AB440"/>
      <c r="AC440"/>
      <c r="AD440"/>
      <c r="AE440"/>
      <c r="AF440"/>
      <c r="AG440"/>
      <c r="AH440"/>
      <c r="AI440"/>
      <c r="AJ440"/>
      <c r="AK440"/>
      <c r="AL440"/>
      <c r="AM440"/>
      <c r="AN440"/>
      <c r="AO440"/>
      <c r="AP440"/>
      <c r="AQ440"/>
      <c r="AR440"/>
      <c r="AS440"/>
      <c r="AT440"/>
      <c r="AU440"/>
      <c r="AV440"/>
      <c r="AW440"/>
      <c r="AX440"/>
    </row>
    <row r="441" spans="1:50" s="1" customFormat="1" ht="60" x14ac:dyDescent="0.25">
      <c r="A441" s="14" t="s">
        <v>126</v>
      </c>
      <c r="B441" s="15">
        <v>1422730001</v>
      </c>
      <c r="C441" s="16" t="s">
        <v>23</v>
      </c>
      <c r="D441" s="16" t="s">
        <v>43</v>
      </c>
      <c r="E441" s="31" t="s">
        <v>388</v>
      </c>
      <c r="F441" s="79" t="s">
        <v>387</v>
      </c>
      <c r="G441" s="31" t="s">
        <v>508</v>
      </c>
      <c r="H441" s="16" t="s">
        <v>44</v>
      </c>
      <c r="I441" s="17">
        <v>3260</v>
      </c>
      <c r="J441" s="15" t="s">
        <v>135</v>
      </c>
      <c r="K441" s="18">
        <f t="shared" si="9"/>
        <v>50000</v>
      </c>
      <c r="L441" s="18"/>
      <c r="M441" s="18"/>
      <c r="N441" s="57"/>
      <c r="O441" s="57"/>
      <c r="P441" s="57"/>
      <c r="Q441" s="57"/>
      <c r="R441" s="57"/>
      <c r="S441" s="57"/>
      <c r="T441" s="57"/>
      <c r="U441" s="57">
        <v>50000</v>
      </c>
      <c r="V441" s="57"/>
      <c r="W441" s="57"/>
      <c r="X441" s="58" t="s">
        <v>182</v>
      </c>
      <c r="Y441"/>
      <c r="Z441"/>
      <c r="AA441"/>
      <c r="AB441"/>
      <c r="AC441"/>
      <c r="AD441"/>
      <c r="AE441"/>
      <c r="AF441"/>
      <c r="AG441"/>
      <c r="AH441"/>
      <c r="AI441"/>
      <c r="AJ441"/>
      <c r="AK441"/>
      <c r="AL441"/>
      <c r="AM441"/>
      <c r="AN441"/>
      <c r="AO441"/>
      <c r="AP441"/>
      <c r="AQ441"/>
      <c r="AR441"/>
      <c r="AS441"/>
      <c r="AT441"/>
      <c r="AU441"/>
      <c r="AV441"/>
      <c r="AW441"/>
      <c r="AX441"/>
    </row>
    <row r="442" spans="1:50" s="1" customFormat="1" ht="90" x14ac:dyDescent="0.25">
      <c r="A442" s="14" t="s">
        <v>126</v>
      </c>
      <c r="B442" s="15">
        <v>1522010000</v>
      </c>
      <c r="C442" s="16" t="s">
        <v>23</v>
      </c>
      <c r="D442" s="16" t="s">
        <v>43</v>
      </c>
      <c r="E442" s="31" t="s">
        <v>388</v>
      </c>
      <c r="F442" s="79" t="s">
        <v>387</v>
      </c>
      <c r="G442" s="31" t="s">
        <v>508</v>
      </c>
      <c r="H442" s="16" t="s">
        <v>44</v>
      </c>
      <c r="I442" s="17">
        <v>3570</v>
      </c>
      <c r="J442" s="15" t="s">
        <v>133</v>
      </c>
      <c r="K442" s="18">
        <f t="shared" si="9"/>
        <v>20000</v>
      </c>
      <c r="L442" s="18"/>
      <c r="M442" s="18"/>
      <c r="N442" s="57"/>
      <c r="O442" s="57"/>
      <c r="P442" s="57"/>
      <c r="Q442" s="57"/>
      <c r="R442" s="57"/>
      <c r="S442" s="57"/>
      <c r="T442" s="57"/>
      <c r="U442" s="57">
        <v>20000</v>
      </c>
      <c r="V442" s="57"/>
      <c r="W442" s="57"/>
      <c r="X442" s="58" t="s">
        <v>134</v>
      </c>
      <c r="Y442"/>
      <c r="Z442"/>
      <c r="AA442"/>
      <c r="AB442"/>
      <c r="AC442"/>
      <c r="AD442"/>
      <c r="AE442"/>
      <c r="AF442"/>
      <c r="AG442"/>
      <c r="AH442"/>
      <c r="AI442"/>
      <c r="AJ442"/>
      <c r="AK442"/>
      <c r="AL442"/>
      <c r="AM442"/>
      <c r="AN442"/>
      <c r="AO442"/>
      <c r="AP442"/>
      <c r="AQ442"/>
      <c r="AR442"/>
      <c r="AS442"/>
      <c r="AT442"/>
      <c r="AU442"/>
      <c r="AV442"/>
      <c r="AW442"/>
      <c r="AX442"/>
    </row>
    <row r="443" spans="1:50" s="1" customFormat="1" ht="90" x14ac:dyDescent="0.25">
      <c r="A443" s="14" t="s">
        <v>126</v>
      </c>
      <c r="B443" s="15">
        <v>1522010000</v>
      </c>
      <c r="C443" s="16" t="s">
        <v>23</v>
      </c>
      <c r="D443" s="16" t="s">
        <v>43</v>
      </c>
      <c r="E443" s="31" t="s">
        <v>388</v>
      </c>
      <c r="F443" s="79" t="s">
        <v>387</v>
      </c>
      <c r="G443" s="31" t="s">
        <v>508</v>
      </c>
      <c r="H443" s="16" t="s">
        <v>44</v>
      </c>
      <c r="I443" s="17">
        <v>3570</v>
      </c>
      <c r="J443" s="15" t="s">
        <v>133</v>
      </c>
      <c r="K443" s="18">
        <f t="shared" si="9"/>
        <v>10000</v>
      </c>
      <c r="L443" s="18"/>
      <c r="M443" s="18"/>
      <c r="N443" s="57"/>
      <c r="O443" s="57"/>
      <c r="P443" s="57"/>
      <c r="Q443" s="57"/>
      <c r="R443" s="57"/>
      <c r="S443" s="57"/>
      <c r="T443" s="57"/>
      <c r="U443" s="57">
        <v>10000</v>
      </c>
      <c r="V443" s="57"/>
      <c r="W443" s="57"/>
      <c r="X443" s="58" t="s">
        <v>184</v>
      </c>
      <c r="Y443"/>
      <c r="Z443"/>
      <c r="AA443"/>
      <c r="AB443"/>
      <c r="AC443"/>
      <c r="AD443"/>
      <c r="AE443"/>
      <c r="AF443"/>
      <c r="AG443"/>
      <c r="AH443"/>
      <c r="AI443"/>
      <c r="AJ443"/>
      <c r="AK443"/>
      <c r="AL443"/>
      <c r="AM443"/>
      <c r="AN443"/>
      <c r="AO443"/>
      <c r="AP443"/>
      <c r="AQ443"/>
      <c r="AR443"/>
      <c r="AS443"/>
      <c r="AT443"/>
      <c r="AU443"/>
      <c r="AV443"/>
      <c r="AW443"/>
      <c r="AX443"/>
    </row>
    <row r="444" spans="1:50" s="1" customFormat="1" ht="45" x14ac:dyDescent="0.25">
      <c r="A444" s="14" t="s">
        <v>187</v>
      </c>
      <c r="B444" s="15">
        <v>2522221040</v>
      </c>
      <c r="C444" s="16" t="s">
        <v>31</v>
      </c>
      <c r="D444" s="16" t="s">
        <v>32</v>
      </c>
      <c r="E444" s="31" t="s">
        <v>386</v>
      </c>
      <c r="F444" s="79">
        <v>13</v>
      </c>
      <c r="G444" s="31" t="s">
        <v>512</v>
      </c>
      <c r="H444" s="16" t="s">
        <v>33</v>
      </c>
      <c r="I444" s="17">
        <v>2460</v>
      </c>
      <c r="J444" s="15" t="s">
        <v>188</v>
      </c>
      <c r="K444" s="18">
        <f t="shared" si="9"/>
        <v>30882.440000000002</v>
      </c>
      <c r="L444" s="18"/>
      <c r="M444" s="18"/>
      <c r="N444" s="57">
        <v>30882.440000000002</v>
      </c>
      <c r="O444" s="57"/>
      <c r="P444" s="57"/>
      <c r="Q444" s="57"/>
      <c r="R444" s="57"/>
      <c r="S444" s="57"/>
      <c r="T444" s="57"/>
      <c r="U444" s="57"/>
      <c r="V444" s="57"/>
      <c r="W444" s="57"/>
      <c r="X444" s="58" t="s">
        <v>189</v>
      </c>
      <c r="Y444"/>
      <c r="Z444"/>
      <c r="AA444"/>
      <c r="AB444"/>
      <c r="AC444"/>
      <c r="AD444"/>
      <c r="AE444"/>
      <c r="AF444"/>
      <c r="AG444"/>
      <c r="AH444"/>
      <c r="AI444"/>
      <c r="AJ444"/>
      <c r="AK444"/>
      <c r="AL444"/>
      <c r="AM444"/>
      <c r="AN444"/>
      <c r="AO444"/>
      <c r="AP444"/>
      <c r="AQ444"/>
      <c r="AR444"/>
      <c r="AS444"/>
      <c r="AT444"/>
      <c r="AU444"/>
      <c r="AV444"/>
      <c r="AW444"/>
      <c r="AX444"/>
    </row>
    <row r="445" spans="1:50" s="1" customFormat="1" ht="45" x14ac:dyDescent="0.25">
      <c r="A445" s="14" t="s">
        <v>187</v>
      </c>
      <c r="B445" s="15">
        <v>1522010000</v>
      </c>
      <c r="C445" s="16" t="s">
        <v>31</v>
      </c>
      <c r="D445" s="16" t="s">
        <v>32</v>
      </c>
      <c r="E445" s="31" t="s">
        <v>386</v>
      </c>
      <c r="F445" s="79">
        <v>13</v>
      </c>
      <c r="G445" s="31" t="s">
        <v>512</v>
      </c>
      <c r="H445" s="16" t="s">
        <v>33</v>
      </c>
      <c r="I445" s="17">
        <v>2460</v>
      </c>
      <c r="J445" s="15" t="s">
        <v>188</v>
      </c>
      <c r="K445" s="18">
        <f t="shared" si="9"/>
        <v>89117.56</v>
      </c>
      <c r="L445" s="18"/>
      <c r="M445" s="18"/>
      <c r="N445" s="57">
        <v>89117.56</v>
      </c>
      <c r="O445" s="57"/>
      <c r="P445" s="57"/>
      <c r="Q445" s="57"/>
      <c r="R445" s="57"/>
      <c r="S445" s="57"/>
      <c r="T445" s="57"/>
      <c r="U445" s="57"/>
      <c r="V445" s="57"/>
      <c r="W445" s="57"/>
      <c r="X445" s="58"/>
      <c r="Y445"/>
      <c r="Z445"/>
      <c r="AA445"/>
      <c r="AB445"/>
      <c r="AC445"/>
      <c r="AD445"/>
      <c r="AE445"/>
      <c r="AF445"/>
      <c r="AG445"/>
      <c r="AH445"/>
      <c r="AI445"/>
      <c r="AJ445"/>
      <c r="AK445"/>
      <c r="AL445"/>
      <c r="AM445"/>
      <c r="AN445"/>
      <c r="AO445"/>
      <c r="AP445"/>
      <c r="AQ445"/>
      <c r="AR445"/>
      <c r="AS445"/>
      <c r="AT445"/>
      <c r="AU445"/>
      <c r="AV445"/>
      <c r="AW445"/>
      <c r="AX445"/>
    </row>
    <row r="446" spans="1:50" s="1" customFormat="1" ht="90" x14ac:dyDescent="0.25">
      <c r="A446" s="14" t="s">
        <v>187</v>
      </c>
      <c r="B446" s="15">
        <v>2522221040</v>
      </c>
      <c r="C446" s="16" t="s">
        <v>31</v>
      </c>
      <c r="D446" s="16" t="s">
        <v>32</v>
      </c>
      <c r="E446" s="31" t="s">
        <v>386</v>
      </c>
      <c r="F446" s="79">
        <v>13</v>
      </c>
      <c r="G446" s="31" t="s">
        <v>512</v>
      </c>
      <c r="H446" s="16" t="s">
        <v>33</v>
      </c>
      <c r="I446" s="17">
        <v>3570</v>
      </c>
      <c r="J446" s="15" t="s">
        <v>190</v>
      </c>
      <c r="K446" s="18">
        <f t="shared" si="9"/>
        <v>120000</v>
      </c>
      <c r="L446" s="18"/>
      <c r="M446" s="18"/>
      <c r="N446" s="57"/>
      <c r="O446" s="57"/>
      <c r="P446" s="57">
        <v>60000</v>
      </c>
      <c r="Q446" s="57">
        <v>60000</v>
      </c>
      <c r="R446" s="57"/>
      <c r="S446" s="57"/>
      <c r="T446" s="57"/>
      <c r="U446" s="57"/>
      <c r="V446" s="57"/>
      <c r="W446" s="57"/>
      <c r="X446" s="58" t="s">
        <v>191</v>
      </c>
      <c r="Y446"/>
      <c r="Z446"/>
      <c r="AA446"/>
      <c r="AB446"/>
      <c r="AC446"/>
      <c r="AD446"/>
      <c r="AE446"/>
      <c r="AF446"/>
      <c r="AG446"/>
      <c r="AH446"/>
      <c r="AI446"/>
      <c r="AJ446"/>
      <c r="AK446"/>
      <c r="AL446"/>
      <c r="AM446"/>
      <c r="AN446"/>
      <c r="AO446"/>
      <c r="AP446"/>
      <c r="AQ446"/>
      <c r="AR446"/>
      <c r="AS446"/>
      <c r="AT446"/>
      <c r="AU446"/>
      <c r="AV446"/>
      <c r="AW446"/>
      <c r="AX446"/>
    </row>
    <row r="447" spans="1:50" s="1" customFormat="1" ht="45" x14ac:dyDescent="0.25">
      <c r="A447" s="14" t="s">
        <v>187</v>
      </c>
      <c r="B447" s="15">
        <v>2522221040</v>
      </c>
      <c r="C447" s="16" t="s">
        <v>31</v>
      </c>
      <c r="D447" s="16" t="s">
        <v>32</v>
      </c>
      <c r="E447" s="31" t="s">
        <v>386</v>
      </c>
      <c r="F447" s="79">
        <v>13</v>
      </c>
      <c r="G447" s="31" t="s">
        <v>512</v>
      </c>
      <c r="H447" s="16" t="s">
        <v>33</v>
      </c>
      <c r="I447" s="17">
        <v>2360</v>
      </c>
      <c r="J447" s="15" t="s">
        <v>192</v>
      </c>
      <c r="K447" s="18">
        <f t="shared" si="9"/>
        <v>20000</v>
      </c>
      <c r="L447" s="18"/>
      <c r="M447" s="18"/>
      <c r="N447" s="57">
        <v>20000</v>
      </c>
      <c r="O447" s="57"/>
      <c r="P447" s="57"/>
      <c r="Q447" s="57"/>
      <c r="R447" s="57"/>
      <c r="S447" s="57"/>
      <c r="T447" s="57"/>
      <c r="U447" s="57"/>
      <c r="V447" s="57"/>
      <c r="W447" s="57"/>
      <c r="X447" s="58" t="s">
        <v>189</v>
      </c>
      <c r="Y447"/>
      <c r="Z447"/>
      <c r="AA447"/>
      <c r="AB447"/>
      <c r="AC447"/>
      <c r="AD447"/>
      <c r="AE447"/>
      <c r="AF447"/>
      <c r="AG447"/>
      <c r="AH447"/>
      <c r="AI447"/>
      <c r="AJ447"/>
      <c r="AK447"/>
      <c r="AL447"/>
      <c r="AM447"/>
      <c r="AN447"/>
      <c r="AO447"/>
      <c r="AP447"/>
      <c r="AQ447"/>
      <c r="AR447"/>
      <c r="AS447"/>
      <c r="AT447"/>
      <c r="AU447"/>
      <c r="AV447"/>
      <c r="AW447"/>
      <c r="AX447"/>
    </row>
    <row r="448" spans="1:50" s="1" customFormat="1" ht="45" x14ac:dyDescent="0.25">
      <c r="A448" s="14" t="s">
        <v>187</v>
      </c>
      <c r="B448" s="15">
        <v>1422730001</v>
      </c>
      <c r="C448" s="16" t="s">
        <v>31</v>
      </c>
      <c r="D448" s="16" t="s">
        <v>32</v>
      </c>
      <c r="E448" s="31" t="s">
        <v>386</v>
      </c>
      <c r="F448" s="79">
        <v>13</v>
      </c>
      <c r="G448" s="31" t="s">
        <v>512</v>
      </c>
      <c r="H448" s="16" t="s">
        <v>33</v>
      </c>
      <c r="I448" s="17">
        <v>3830</v>
      </c>
      <c r="J448" s="15" t="s">
        <v>88</v>
      </c>
      <c r="K448" s="18">
        <f t="shared" si="9"/>
        <v>60000</v>
      </c>
      <c r="L448" s="18"/>
      <c r="M448" s="18"/>
      <c r="N448" s="57"/>
      <c r="O448" s="57"/>
      <c r="P448" s="57"/>
      <c r="Q448" s="57"/>
      <c r="R448" s="57"/>
      <c r="S448" s="57"/>
      <c r="T448" s="57">
        <v>20000</v>
      </c>
      <c r="U448" s="57">
        <v>40000</v>
      </c>
      <c r="V448" s="57"/>
      <c r="W448" s="57"/>
      <c r="X448" s="58" t="s">
        <v>193</v>
      </c>
      <c r="Y448"/>
      <c r="Z448"/>
      <c r="AA448"/>
      <c r="AB448"/>
      <c r="AC448"/>
      <c r="AD448"/>
      <c r="AE448"/>
      <c r="AF448"/>
      <c r="AG448"/>
      <c r="AH448"/>
      <c r="AI448"/>
      <c r="AJ448"/>
      <c r="AK448"/>
      <c r="AL448"/>
      <c r="AM448"/>
      <c r="AN448"/>
      <c r="AO448"/>
      <c r="AP448"/>
      <c r="AQ448"/>
      <c r="AR448"/>
      <c r="AS448"/>
      <c r="AT448"/>
      <c r="AU448"/>
      <c r="AV448"/>
      <c r="AW448"/>
      <c r="AX448"/>
    </row>
    <row r="449" spans="1:50" s="1" customFormat="1" ht="60" x14ac:dyDescent="0.25">
      <c r="A449" s="14" t="s">
        <v>232</v>
      </c>
      <c r="B449" s="15">
        <v>2522221040</v>
      </c>
      <c r="C449" s="16" t="s">
        <v>26</v>
      </c>
      <c r="D449" s="16" t="s">
        <v>27</v>
      </c>
      <c r="E449" s="31" t="s">
        <v>387</v>
      </c>
      <c r="F449" s="79" t="s">
        <v>387</v>
      </c>
      <c r="G449" s="31" t="s">
        <v>514</v>
      </c>
      <c r="H449" s="16" t="s">
        <v>28</v>
      </c>
      <c r="I449" s="17">
        <v>2110</v>
      </c>
      <c r="J449" s="15" t="s">
        <v>195</v>
      </c>
      <c r="K449" s="18">
        <f t="shared" si="9"/>
        <v>4000</v>
      </c>
      <c r="L449" s="18"/>
      <c r="M449" s="18"/>
      <c r="N449" s="57"/>
      <c r="O449" s="57"/>
      <c r="P449" s="57">
        <v>4000</v>
      </c>
      <c r="Q449" s="57"/>
      <c r="R449" s="57"/>
      <c r="S449" s="57"/>
      <c r="T449" s="57"/>
      <c r="U449" s="57"/>
      <c r="V449" s="57"/>
      <c r="W449" s="57"/>
      <c r="X449" s="58" t="s">
        <v>196</v>
      </c>
      <c r="Y449"/>
      <c r="Z449"/>
      <c r="AA449"/>
      <c r="AB449"/>
      <c r="AC449"/>
      <c r="AD449"/>
      <c r="AE449"/>
      <c r="AF449"/>
      <c r="AG449"/>
      <c r="AH449"/>
      <c r="AI449"/>
      <c r="AJ449"/>
      <c r="AK449"/>
      <c r="AL449"/>
      <c r="AM449"/>
      <c r="AN449"/>
      <c r="AO449"/>
      <c r="AP449"/>
      <c r="AQ449"/>
      <c r="AR449"/>
      <c r="AS449"/>
      <c r="AT449"/>
      <c r="AU449"/>
      <c r="AV449"/>
      <c r="AW449"/>
      <c r="AX449"/>
    </row>
    <row r="450" spans="1:50" s="1" customFormat="1" ht="90" x14ac:dyDescent="0.25">
      <c r="A450" s="14" t="s">
        <v>232</v>
      </c>
      <c r="B450" s="15">
        <v>2522221040</v>
      </c>
      <c r="C450" s="16" t="s">
        <v>26</v>
      </c>
      <c r="D450" s="16" t="s">
        <v>27</v>
      </c>
      <c r="E450" s="31" t="s">
        <v>387</v>
      </c>
      <c r="F450" s="79" t="s">
        <v>387</v>
      </c>
      <c r="G450" s="31" t="s">
        <v>514</v>
      </c>
      <c r="H450" s="16" t="s">
        <v>28</v>
      </c>
      <c r="I450" s="17">
        <v>2140</v>
      </c>
      <c r="J450" s="15" t="s">
        <v>197</v>
      </c>
      <c r="K450" s="18">
        <f t="shared" si="9"/>
        <v>20000</v>
      </c>
      <c r="L450" s="18"/>
      <c r="M450" s="18"/>
      <c r="N450" s="57"/>
      <c r="O450" s="57"/>
      <c r="P450" s="57">
        <v>20000</v>
      </c>
      <c r="Q450" s="57"/>
      <c r="R450" s="57"/>
      <c r="S450" s="57"/>
      <c r="T450" s="57"/>
      <c r="U450" s="57"/>
      <c r="V450" s="57"/>
      <c r="W450" s="57"/>
      <c r="X450" s="58" t="s">
        <v>198</v>
      </c>
      <c r="Y450"/>
      <c r="Z450"/>
      <c r="AA450"/>
      <c r="AB450"/>
      <c r="AC450"/>
      <c r="AD450"/>
      <c r="AE450"/>
      <c r="AF450"/>
      <c r="AG450"/>
      <c r="AH450"/>
      <c r="AI450"/>
      <c r="AJ450"/>
      <c r="AK450"/>
      <c r="AL450"/>
      <c r="AM450"/>
      <c r="AN450"/>
      <c r="AO450"/>
      <c r="AP450"/>
      <c r="AQ450"/>
      <c r="AR450"/>
      <c r="AS450"/>
      <c r="AT450"/>
      <c r="AU450"/>
      <c r="AV450"/>
      <c r="AW450"/>
      <c r="AX450"/>
    </row>
    <row r="451" spans="1:50" s="1" customFormat="1" ht="30" x14ac:dyDescent="0.25">
      <c r="A451" s="14" t="s">
        <v>232</v>
      </c>
      <c r="B451" s="15">
        <v>1522010000</v>
      </c>
      <c r="C451" s="16" t="s">
        <v>26</v>
      </c>
      <c r="D451" s="16" t="s">
        <v>27</v>
      </c>
      <c r="E451" s="31" t="s">
        <v>387</v>
      </c>
      <c r="F451" s="79" t="s">
        <v>387</v>
      </c>
      <c r="G451" s="31" t="s">
        <v>514</v>
      </c>
      <c r="H451" s="16" t="s">
        <v>28</v>
      </c>
      <c r="I451" s="17">
        <v>3720</v>
      </c>
      <c r="J451" s="15" t="s">
        <v>74</v>
      </c>
      <c r="K451" s="18">
        <f t="shared" si="9"/>
        <v>500</v>
      </c>
      <c r="L451" s="18"/>
      <c r="M451" s="18"/>
      <c r="N451" s="57"/>
      <c r="O451" s="57"/>
      <c r="P451" s="57"/>
      <c r="Q451" s="57"/>
      <c r="R451" s="57"/>
      <c r="S451" s="57"/>
      <c r="T451" s="57"/>
      <c r="U451" s="57"/>
      <c r="V451" s="57">
        <v>500</v>
      </c>
      <c r="W451" s="57"/>
      <c r="X451" s="58" t="s">
        <v>199</v>
      </c>
      <c r="Y451"/>
      <c r="Z451"/>
      <c r="AA451"/>
      <c r="AB451"/>
      <c r="AC451"/>
      <c r="AD451"/>
      <c r="AE451"/>
      <c r="AF451"/>
      <c r="AG451"/>
      <c r="AH451"/>
      <c r="AI451"/>
      <c r="AJ451"/>
      <c r="AK451"/>
      <c r="AL451"/>
      <c r="AM451"/>
      <c r="AN451"/>
      <c r="AO451"/>
      <c r="AP451"/>
      <c r="AQ451"/>
      <c r="AR451"/>
      <c r="AS451"/>
      <c r="AT451"/>
      <c r="AU451"/>
      <c r="AV451"/>
      <c r="AW451"/>
      <c r="AX451"/>
    </row>
    <row r="452" spans="1:50" s="1" customFormat="1" ht="60" x14ac:dyDescent="0.25">
      <c r="A452" s="14" t="s">
        <v>232</v>
      </c>
      <c r="B452" s="15">
        <v>1522010000</v>
      </c>
      <c r="C452" s="16" t="s">
        <v>26</v>
      </c>
      <c r="D452" s="16" t="s">
        <v>27</v>
      </c>
      <c r="E452" s="31" t="s">
        <v>387</v>
      </c>
      <c r="F452" s="79" t="s">
        <v>387</v>
      </c>
      <c r="G452" s="31" t="s">
        <v>514</v>
      </c>
      <c r="H452" s="16" t="s">
        <v>28</v>
      </c>
      <c r="I452" s="17">
        <v>3990</v>
      </c>
      <c r="J452" s="15" t="s">
        <v>200</v>
      </c>
      <c r="K452" s="18">
        <f t="shared" si="9"/>
        <v>2000</v>
      </c>
      <c r="L452" s="18"/>
      <c r="M452" s="18"/>
      <c r="N452" s="57"/>
      <c r="O452" s="57"/>
      <c r="P452" s="57"/>
      <c r="Q452" s="57"/>
      <c r="R452" s="57"/>
      <c r="S452" s="57"/>
      <c r="T452" s="57"/>
      <c r="U452" s="57">
        <v>2000</v>
      </c>
      <c r="V452" s="57"/>
      <c r="W452" s="57"/>
      <c r="X452" s="58" t="s">
        <v>201</v>
      </c>
      <c r="Y452"/>
      <c r="Z452"/>
      <c r="AA452"/>
      <c r="AB452"/>
      <c r="AC452"/>
      <c r="AD452"/>
      <c r="AE452"/>
      <c r="AF452"/>
      <c r="AG452"/>
      <c r="AH452"/>
      <c r="AI452"/>
      <c r="AJ452"/>
      <c r="AK452"/>
      <c r="AL452"/>
      <c r="AM452"/>
      <c r="AN452"/>
      <c r="AO452"/>
      <c r="AP452"/>
      <c r="AQ452"/>
      <c r="AR452"/>
      <c r="AS452"/>
      <c r="AT452"/>
      <c r="AU452"/>
      <c r="AV452"/>
      <c r="AW452"/>
      <c r="AX452"/>
    </row>
    <row r="453" spans="1:50" s="1" customFormat="1" ht="45" x14ac:dyDescent="0.25">
      <c r="A453" s="14" t="s">
        <v>202</v>
      </c>
      <c r="B453" s="15">
        <v>1522010000</v>
      </c>
      <c r="C453" s="16" t="s">
        <v>26</v>
      </c>
      <c r="D453" s="16" t="s">
        <v>29</v>
      </c>
      <c r="E453" s="31" t="s">
        <v>388</v>
      </c>
      <c r="F453" s="79" t="s">
        <v>386</v>
      </c>
      <c r="G453" s="31" t="s">
        <v>519</v>
      </c>
      <c r="H453" s="16" t="s">
        <v>30</v>
      </c>
      <c r="I453" s="17">
        <v>3180</v>
      </c>
      <c r="J453" s="15" t="s">
        <v>203</v>
      </c>
      <c r="K453" s="18">
        <f t="shared" si="9"/>
        <v>600</v>
      </c>
      <c r="L453" s="18">
        <v>600</v>
      </c>
      <c r="M453" s="18"/>
      <c r="N453" s="57"/>
      <c r="O453" s="57"/>
      <c r="P453" s="57"/>
      <c r="Q453" s="57"/>
      <c r="R453" s="57"/>
      <c r="S453" s="57"/>
      <c r="T453" s="57"/>
      <c r="U453" s="57"/>
      <c r="V453" s="57"/>
      <c r="W453" s="57"/>
      <c r="X453" s="58" t="s">
        <v>204</v>
      </c>
      <c r="Y453"/>
      <c r="Z453"/>
      <c r="AA453"/>
      <c r="AB453"/>
      <c r="AC453"/>
      <c r="AD453"/>
      <c r="AE453"/>
      <c r="AF453"/>
      <c r="AG453"/>
      <c r="AH453"/>
      <c r="AI453"/>
      <c r="AJ453"/>
      <c r="AK453"/>
      <c r="AL453"/>
      <c r="AM453"/>
      <c r="AN453"/>
      <c r="AO453"/>
      <c r="AP453"/>
      <c r="AQ453"/>
      <c r="AR453"/>
      <c r="AS453"/>
      <c r="AT453"/>
      <c r="AU453"/>
      <c r="AV453"/>
      <c r="AW453"/>
      <c r="AX453"/>
    </row>
    <row r="454" spans="1:50" s="1" customFormat="1" ht="72.75" x14ac:dyDescent="0.25">
      <c r="A454" s="14" t="s">
        <v>202</v>
      </c>
      <c r="B454" s="15">
        <v>1522010000</v>
      </c>
      <c r="C454" s="16" t="s">
        <v>26</v>
      </c>
      <c r="D454" s="16" t="s">
        <v>29</v>
      </c>
      <c r="E454" s="31" t="s">
        <v>388</v>
      </c>
      <c r="F454" s="79" t="s">
        <v>386</v>
      </c>
      <c r="G454" s="31" t="s">
        <v>519</v>
      </c>
      <c r="H454" s="16" t="s">
        <v>30</v>
      </c>
      <c r="I454" s="17">
        <v>3290</v>
      </c>
      <c r="J454" s="15" t="s">
        <v>205</v>
      </c>
      <c r="K454" s="18">
        <f t="shared" si="9"/>
        <v>150</v>
      </c>
      <c r="L454" s="18"/>
      <c r="M454" s="18">
        <v>150</v>
      </c>
      <c r="N454" s="57"/>
      <c r="O454" s="57"/>
      <c r="P454" s="57"/>
      <c r="Q454" s="57"/>
      <c r="R454" s="57"/>
      <c r="S454" s="57"/>
      <c r="T454" s="57"/>
      <c r="U454" s="57"/>
      <c r="V454" s="57"/>
      <c r="W454" s="57"/>
      <c r="X454" s="58" t="s">
        <v>206</v>
      </c>
      <c r="Y454"/>
      <c r="Z454"/>
      <c r="AA454"/>
      <c r="AB454"/>
      <c r="AC454"/>
      <c r="AD454"/>
      <c r="AE454"/>
      <c r="AF454"/>
      <c r="AG454"/>
      <c r="AH454"/>
      <c r="AI454"/>
      <c r="AJ454"/>
      <c r="AK454"/>
      <c r="AL454"/>
      <c r="AM454"/>
      <c r="AN454"/>
      <c r="AO454"/>
      <c r="AP454"/>
      <c r="AQ454"/>
      <c r="AR454"/>
      <c r="AS454"/>
      <c r="AT454"/>
      <c r="AU454"/>
      <c r="AV454"/>
      <c r="AW454"/>
      <c r="AX454"/>
    </row>
    <row r="455" spans="1:50" s="1" customFormat="1" ht="48.75" x14ac:dyDescent="0.25">
      <c r="A455" s="14" t="s">
        <v>202</v>
      </c>
      <c r="B455" s="15">
        <v>1522010000</v>
      </c>
      <c r="C455" s="16" t="s">
        <v>26</v>
      </c>
      <c r="D455" s="16" t="s">
        <v>29</v>
      </c>
      <c r="E455" s="31" t="s">
        <v>388</v>
      </c>
      <c r="F455" s="79" t="s">
        <v>386</v>
      </c>
      <c r="G455" s="31" t="s">
        <v>519</v>
      </c>
      <c r="H455" s="16" t="s">
        <v>30</v>
      </c>
      <c r="I455" s="17">
        <v>3720</v>
      </c>
      <c r="J455" s="15" t="s">
        <v>207</v>
      </c>
      <c r="K455" s="18">
        <f t="shared" ref="K455:K519" si="10">SUM(L455:W455)</f>
        <v>3170</v>
      </c>
      <c r="L455" s="18"/>
      <c r="M455" s="18">
        <v>3170</v>
      </c>
      <c r="N455" s="57"/>
      <c r="O455" s="57"/>
      <c r="P455" s="57"/>
      <c r="Q455" s="57"/>
      <c r="R455" s="57"/>
      <c r="S455" s="57"/>
      <c r="T455" s="57"/>
      <c r="U455" s="57"/>
      <c r="V455" s="57"/>
      <c r="W455" s="57"/>
      <c r="X455" s="58" t="s">
        <v>208</v>
      </c>
      <c r="Y455"/>
      <c r="Z455"/>
      <c r="AA455"/>
      <c r="AB455"/>
      <c r="AC455"/>
      <c r="AD455"/>
      <c r="AE455"/>
      <c r="AF455"/>
      <c r="AG455"/>
      <c r="AH455"/>
      <c r="AI455"/>
      <c r="AJ455"/>
      <c r="AK455"/>
      <c r="AL455"/>
      <c r="AM455"/>
      <c r="AN455"/>
      <c r="AO455"/>
      <c r="AP455"/>
      <c r="AQ455"/>
      <c r="AR455"/>
      <c r="AS455"/>
      <c r="AT455"/>
      <c r="AU455"/>
      <c r="AV455"/>
      <c r="AW455"/>
      <c r="AX455"/>
    </row>
    <row r="456" spans="1:50" s="1" customFormat="1" ht="60.75" x14ac:dyDescent="0.25">
      <c r="A456" s="14" t="s">
        <v>202</v>
      </c>
      <c r="B456" s="15">
        <v>1522010000</v>
      </c>
      <c r="C456" s="16" t="s">
        <v>26</v>
      </c>
      <c r="D456" s="16" t="s">
        <v>29</v>
      </c>
      <c r="E456" s="31" t="s">
        <v>388</v>
      </c>
      <c r="F456" s="79" t="s">
        <v>386</v>
      </c>
      <c r="G456" s="31" t="s">
        <v>519</v>
      </c>
      <c r="H456" s="16" t="s">
        <v>30</v>
      </c>
      <c r="I456" s="17">
        <v>2210</v>
      </c>
      <c r="J456" s="15" t="s">
        <v>209</v>
      </c>
      <c r="K456" s="18">
        <f t="shared" si="10"/>
        <v>1220</v>
      </c>
      <c r="L456" s="18">
        <v>400</v>
      </c>
      <c r="M456" s="18">
        <v>420</v>
      </c>
      <c r="N456" s="57">
        <v>400</v>
      </c>
      <c r="O456" s="57"/>
      <c r="P456" s="57"/>
      <c r="Q456" s="57"/>
      <c r="R456" s="57"/>
      <c r="S456" s="57"/>
      <c r="T456" s="57"/>
      <c r="U456" s="57"/>
      <c r="V456" s="57"/>
      <c r="W456" s="57"/>
      <c r="X456" s="58" t="s">
        <v>210</v>
      </c>
      <c r="Y456"/>
      <c r="Z456"/>
      <c r="AA456"/>
      <c r="AB456"/>
      <c r="AC456"/>
      <c r="AD456"/>
      <c r="AE456"/>
      <c r="AF456"/>
      <c r="AG456"/>
      <c r="AH456"/>
      <c r="AI456"/>
      <c r="AJ456"/>
      <c r="AK456"/>
      <c r="AL456"/>
      <c r="AM456"/>
      <c r="AN456"/>
      <c r="AO456"/>
      <c r="AP456"/>
      <c r="AQ456"/>
      <c r="AR456"/>
      <c r="AS456"/>
      <c r="AT456"/>
      <c r="AU456"/>
      <c r="AV456"/>
      <c r="AW456"/>
      <c r="AX456"/>
    </row>
    <row r="457" spans="1:50" s="1" customFormat="1" ht="60" x14ac:dyDescent="0.25">
      <c r="A457" s="14" t="s">
        <v>202</v>
      </c>
      <c r="B457" s="15">
        <v>2522221040</v>
      </c>
      <c r="C457" s="16" t="s">
        <v>26</v>
      </c>
      <c r="D457" s="16" t="s">
        <v>29</v>
      </c>
      <c r="E457" s="31" t="s">
        <v>388</v>
      </c>
      <c r="F457" s="79" t="s">
        <v>386</v>
      </c>
      <c r="G457" s="31" t="s">
        <v>519</v>
      </c>
      <c r="H457" s="16" t="s">
        <v>30</v>
      </c>
      <c r="I457" s="17">
        <v>3390</v>
      </c>
      <c r="J457" s="15" t="s">
        <v>67</v>
      </c>
      <c r="K457" s="18">
        <f t="shared" si="10"/>
        <v>28697</v>
      </c>
      <c r="L457" s="18"/>
      <c r="M457" s="18"/>
      <c r="N457" s="57">
        <v>28697</v>
      </c>
      <c r="O457" s="57"/>
      <c r="P457" s="57"/>
      <c r="Q457" s="57"/>
      <c r="R457" s="57"/>
      <c r="S457" s="57"/>
      <c r="T457" s="57"/>
      <c r="U457" s="57"/>
      <c r="V457" s="57"/>
      <c r="W457" s="57"/>
      <c r="X457" s="58" t="s">
        <v>211</v>
      </c>
      <c r="Y457"/>
      <c r="Z457"/>
      <c r="AA457"/>
      <c r="AB457"/>
      <c r="AC457"/>
      <c r="AD457"/>
      <c r="AE457"/>
      <c r="AF457"/>
      <c r="AG457"/>
      <c r="AH457"/>
      <c r="AI457"/>
      <c r="AJ457"/>
      <c r="AK457"/>
      <c r="AL457"/>
      <c r="AM457"/>
      <c r="AN457"/>
      <c r="AO457"/>
      <c r="AP457"/>
      <c r="AQ457"/>
      <c r="AR457"/>
      <c r="AS457"/>
      <c r="AT457"/>
      <c r="AU457"/>
      <c r="AV457"/>
      <c r="AW457"/>
      <c r="AX457"/>
    </row>
    <row r="458" spans="1:50" s="1" customFormat="1" ht="45" x14ac:dyDescent="0.25">
      <c r="A458" s="14" t="s">
        <v>202</v>
      </c>
      <c r="B458" s="15">
        <v>2522221040</v>
      </c>
      <c r="C458" s="16" t="s">
        <v>26</v>
      </c>
      <c r="D458" s="16" t="s">
        <v>29</v>
      </c>
      <c r="E458" s="31" t="s">
        <v>388</v>
      </c>
      <c r="F458" s="79" t="s">
        <v>386</v>
      </c>
      <c r="G458" s="31" t="s">
        <v>519</v>
      </c>
      <c r="H458" s="16" t="s">
        <v>30</v>
      </c>
      <c r="I458" s="17">
        <v>3180</v>
      </c>
      <c r="J458" s="15" t="s">
        <v>203</v>
      </c>
      <c r="K458" s="18">
        <f t="shared" si="10"/>
        <v>300</v>
      </c>
      <c r="L458" s="18"/>
      <c r="M458" s="18"/>
      <c r="N458" s="57"/>
      <c r="O458" s="57"/>
      <c r="P458" s="57">
        <v>300</v>
      </c>
      <c r="Q458" s="57"/>
      <c r="R458" s="57"/>
      <c r="S458" s="57"/>
      <c r="T458" s="57"/>
      <c r="U458" s="57"/>
      <c r="V458" s="57"/>
      <c r="W458" s="57"/>
      <c r="X458" s="58" t="s">
        <v>204</v>
      </c>
      <c r="Y458"/>
      <c r="Z458"/>
      <c r="AA458"/>
      <c r="AB458"/>
      <c r="AC458"/>
      <c r="AD458"/>
      <c r="AE458"/>
      <c r="AF458"/>
      <c r="AG458"/>
      <c r="AH458"/>
      <c r="AI458"/>
      <c r="AJ458"/>
      <c r="AK458"/>
      <c r="AL458"/>
      <c r="AM458"/>
      <c r="AN458"/>
      <c r="AO458"/>
      <c r="AP458"/>
      <c r="AQ458"/>
      <c r="AR458"/>
      <c r="AS458"/>
      <c r="AT458"/>
      <c r="AU458"/>
      <c r="AV458"/>
      <c r="AW458"/>
      <c r="AX458"/>
    </row>
    <row r="459" spans="1:50" s="1" customFormat="1" ht="72.75" x14ac:dyDescent="0.25">
      <c r="A459" s="14" t="s">
        <v>202</v>
      </c>
      <c r="B459" s="15">
        <v>2522221040</v>
      </c>
      <c r="C459" s="16" t="s">
        <v>26</v>
      </c>
      <c r="D459" s="16" t="s">
        <v>29</v>
      </c>
      <c r="E459" s="31" t="s">
        <v>388</v>
      </c>
      <c r="F459" s="79" t="s">
        <v>386</v>
      </c>
      <c r="G459" s="31" t="s">
        <v>519</v>
      </c>
      <c r="H459" s="16" t="s">
        <v>30</v>
      </c>
      <c r="I459" s="17">
        <v>3290</v>
      </c>
      <c r="J459" s="15" t="s">
        <v>205</v>
      </c>
      <c r="K459" s="18">
        <f t="shared" si="10"/>
        <v>600</v>
      </c>
      <c r="L459" s="18"/>
      <c r="M459" s="18"/>
      <c r="N459" s="57">
        <v>150</v>
      </c>
      <c r="O459" s="57">
        <v>150</v>
      </c>
      <c r="P459" s="57">
        <v>150</v>
      </c>
      <c r="Q459" s="57">
        <v>150</v>
      </c>
      <c r="R459" s="57"/>
      <c r="S459" s="57"/>
      <c r="T459" s="57"/>
      <c r="U459" s="57"/>
      <c r="V459" s="57"/>
      <c r="W459" s="57"/>
      <c r="X459" s="58" t="s">
        <v>206</v>
      </c>
      <c r="Y459"/>
      <c r="Z459"/>
      <c r="AA459"/>
      <c r="AB459"/>
      <c r="AC459"/>
      <c r="AD459"/>
      <c r="AE459"/>
      <c r="AF459"/>
      <c r="AG459"/>
      <c r="AH459"/>
      <c r="AI459"/>
      <c r="AJ459"/>
      <c r="AK459"/>
      <c r="AL459"/>
      <c r="AM459"/>
      <c r="AN459"/>
      <c r="AO459"/>
      <c r="AP459"/>
      <c r="AQ459"/>
      <c r="AR459"/>
      <c r="AS459"/>
      <c r="AT459"/>
      <c r="AU459"/>
      <c r="AV459"/>
      <c r="AW459"/>
      <c r="AX459"/>
    </row>
    <row r="460" spans="1:50" s="1" customFormat="1" ht="48.75" x14ac:dyDescent="0.25">
      <c r="A460" s="14" t="s">
        <v>202</v>
      </c>
      <c r="B460" s="15">
        <v>2522221040</v>
      </c>
      <c r="C460" s="16" t="s">
        <v>26</v>
      </c>
      <c r="D460" s="16" t="s">
        <v>29</v>
      </c>
      <c r="E460" s="31" t="s">
        <v>388</v>
      </c>
      <c r="F460" s="79" t="s">
        <v>386</v>
      </c>
      <c r="G460" s="31" t="s">
        <v>519</v>
      </c>
      <c r="H460" s="16" t="s">
        <v>30</v>
      </c>
      <c r="I460" s="17">
        <v>3720</v>
      </c>
      <c r="J460" s="15" t="s">
        <v>207</v>
      </c>
      <c r="K460" s="18">
        <f t="shared" si="10"/>
        <v>7925</v>
      </c>
      <c r="L460" s="18"/>
      <c r="M460" s="18"/>
      <c r="N460" s="57">
        <v>3170</v>
      </c>
      <c r="O460" s="57">
        <v>1585</v>
      </c>
      <c r="P460" s="57">
        <v>1585</v>
      </c>
      <c r="Q460" s="57">
        <v>1585</v>
      </c>
      <c r="R460" s="57"/>
      <c r="S460" s="57"/>
      <c r="T460" s="57"/>
      <c r="U460" s="57"/>
      <c r="V460" s="57"/>
      <c r="W460" s="57"/>
      <c r="X460" s="58" t="s">
        <v>208</v>
      </c>
      <c r="Y460"/>
      <c r="Z460"/>
      <c r="AA460"/>
      <c r="AB460"/>
      <c r="AC460"/>
      <c r="AD460"/>
      <c r="AE460"/>
      <c r="AF460"/>
      <c r="AG460"/>
      <c r="AH460"/>
      <c r="AI460"/>
      <c r="AJ460"/>
      <c r="AK460"/>
      <c r="AL460"/>
      <c r="AM460"/>
      <c r="AN460"/>
      <c r="AO460"/>
      <c r="AP460"/>
      <c r="AQ460"/>
      <c r="AR460"/>
      <c r="AS460"/>
      <c r="AT460"/>
      <c r="AU460"/>
      <c r="AV460"/>
      <c r="AW460"/>
      <c r="AX460"/>
    </row>
    <row r="461" spans="1:50" s="1" customFormat="1" ht="48.75" x14ac:dyDescent="0.25">
      <c r="A461" s="14" t="s">
        <v>202</v>
      </c>
      <c r="B461" s="15">
        <v>2522221040</v>
      </c>
      <c r="C461" s="16" t="s">
        <v>26</v>
      </c>
      <c r="D461" s="16" t="s">
        <v>29</v>
      </c>
      <c r="E461" s="31" t="s">
        <v>388</v>
      </c>
      <c r="F461" s="79" t="s">
        <v>386</v>
      </c>
      <c r="G461" s="31" t="s">
        <v>519</v>
      </c>
      <c r="H461" s="16" t="s">
        <v>30</v>
      </c>
      <c r="I461" s="17">
        <v>3750</v>
      </c>
      <c r="J461" s="15" t="s">
        <v>212</v>
      </c>
      <c r="K461" s="18">
        <f t="shared" si="10"/>
        <v>7000</v>
      </c>
      <c r="L461" s="18"/>
      <c r="M461" s="18"/>
      <c r="N461" s="57">
        <v>2800</v>
      </c>
      <c r="O461" s="57">
        <v>1400</v>
      </c>
      <c r="P461" s="57">
        <v>1400</v>
      </c>
      <c r="Q461" s="57">
        <v>1400</v>
      </c>
      <c r="R461" s="57"/>
      <c r="S461" s="57"/>
      <c r="T461" s="57"/>
      <c r="U461" s="57"/>
      <c r="V461" s="57"/>
      <c r="W461" s="57"/>
      <c r="X461" s="58" t="s">
        <v>213</v>
      </c>
      <c r="Y461"/>
      <c r="Z461"/>
      <c r="AA461"/>
      <c r="AB461"/>
      <c r="AC461"/>
      <c r="AD461"/>
      <c r="AE461"/>
      <c r="AF461"/>
      <c r="AG461"/>
      <c r="AH461"/>
      <c r="AI461"/>
      <c r="AJ461"/>
      <c r="AK461"/>
      <c r="AL461"/>
      <c r="AM461"/>
      <c r="AN461"/>
      <c r="AO461"/>
      <c r="AP461"/>
      <c r="AQ461"/>
      <c r="AR461"/>
      <c r="AS461"/>
      <c r="AT461"/>
      <c r="AU461"/>
      <c r="AV461"/>
      <c r="AW461"/>
      <c r="AX461"/>
    </row>
    <row r="462" spans="1:50" s="1" customFormat="1" ht="45" x14ac:dyDescent="0.25">
      <c r="A462" s="14" t="s">
        <v>202</v>
      </c>
      <c r="B462" s="15">
        <v>2522221040</v>
      </c>
      <c r="C462" s="16" t="s">
        <v>26</v>
      </c>
      <c r="D462" s="16" t="s">
        <v>29</v>
      </c>
      <c r="E462" s="31" t="s">
        <v>388</v>
      </c>
      <c r="F462" s="79" t="s">
        <v>386</v>
      </c>
      <c r="G462" s="31" t="s">
        <v>519</v>
      </c>
      <c r="H462" s="16" t="s">
        <v>30</v>
      </c>
      <c r="I462" s="17">
        <v>2110</v>
      </c>
      <c r="J462" s="15" t="s">
        <v>214</v>
      </c>
      <c r="K462" s="18">
        <f t="shared" si="10"/>
        <v>10000</v>
      </c>
      <c r="L462" s="18"/>
      <c r="M462" s="18"/>
      <c r="N462" s="57">
        <v>10000</v>
      </c>
      <c r="O462" s="57"/>
      <c r="P462" s="57"/>
      <c r="Q462" s="57"/>
      <c r="R462" s="57"/>
      <c r="S462" s="57"/>
      <c r="T462" s="57"/>
      <c r="U462" s="57"/>
      <c r="V462" s="57"/>
      <c r="W462" s="57"/>
      <c r="X462" s="58" t="s">
        <v>215</v>
      </c>
      <c r="Y462"/>
      <c r="Z462"/>
      <c r="AA462"/>
      <c r="AB462"/>
      <c r="AC462"/>
      <c r="AD462"/>
      <c r="AE462"/>
      <c r="AF462"/>
      <c r="AG462"/>
      <c r="AH462"/>
      <c r="AI462"/>
      <c r="AJ462"/>
      <c r="AK462"/>
      <c r="AL462"/>
      <c r="AM462"/>
      <c r="AN462"/>
      <c r="AO462"/>
      <c r="AP462"/>
      <c r="AQ462"/>
      <c r="AR462"/>
      <c r="AS462"/>
      <c r="AT462"/>
      <c r="AU462"/>
      <c r="AV462"/>
      <c r="AW462"/>
      <c r="AX462"/>
    </row>
    <row r="463" spans="1:50" s="1" customFormat="1" ht="45" x14ac:dyDescent="0.25">
      <c r="A463" s="14" t="s">
        <v>202</v>
      </c>
      <c r="B463" s="15">
        <v>2522221040</v>
      </c>
      <c r="C463" s="16" t="s">
        <v>26</v>
      </c>
      <c r="D463" s="16" t="s">
        <v>29</v>
      </c>
      <c r="E463" s="31" t="s">
        <v>388</v>
      </c>
      <c r="F463" s="79" t="s">
        <v>386</v>
      </c>
      <c r="G463" s="31" t="s">
        <v>519</v>
      </c>
      <c r="H463" s="16" t="s">
        <v>30</v>
      </c>
      <c r="I463" s="17">
        <v>2110</v>
      </c>
      <c r="J463" s="15" t="s">
        <v>216</v>
      </c>
      <c r="K463" s="18">
        <f t="shared" si="10"/>
        <v>10000</v>
      </c>
      <c r="L463" s="18"/>
      <c r="M463" s="18"/>
      <c r="N463" s="57">
        <v>10000</v>
      </c>
      <c r="O463" s="57"/>
      <c r="P463" s="57"/>
      <c r="Q463" s="57"/>
      <c r="R463" s="57"/>
      <c r="S463" s="57"/>
      <c r="T463" s="57"/>
      <c r="U463" s="57"/>
      <c r="V463" s="57"/>
      <c r="W463" s="57"/>
      <c r="X463" s="58" t="s">
        <v>217</v>
      </c>
      <c r="Y463"/>
      <c r="Z463"/>
      <c r="AA463"/>
      <c r="AB463"/>
      <c r="AC463"/>
      <c r="AD463"/>
      <c r="AE463"/>
      <c r="AF463"/>
      <c r="AG463"/>
      <c r="AH463"/>
      <c r="AI463"/>
      <c r="AJ463"/>
      <c r="AK463"/>
      <c r="AL463"/>
      <c r="AM463"/>
      <c r="AN463"/>
      <c r="AO463"/>
      <c r="AP463"/>
      <c r="AQ463"/>
      <c r="AR463"/>
      <c r="AS463"/>
      <c r="AT463"/>
      <c r="AU463"/>
      <c r="AV463"/>
      <c r="AW463"/>
      <c r="AX463"/>
    </row>
    <row r="464" spans="1:50" s="1" customFormat="1" ht="84.75" x14ac:dyDescent="0.25">
      <c r="A464" s="14" t="s">
        <v>202</v>
      </c>
      <c r="B464" s="15">
        <v>2522221040</v>
      </c>
      <c r="C464" s="16" t="s">
        <v>26</v>
      </c>
      <c r="D464" s="16" t="s">
        <v>29</v>
      </c>
      <c r="E464" s="31" t="s">
        <v>388</v>
      </c>
      <c r="F464" s="79" t="s">
        <v>386</v>
      </c>
      <c r="G464" s="31" t="s">
        <v>519</v>
      </c>
      <c r="H464" s="16" t="s">
        <v>30</v>
      </c>
      <c r="I464" s="17">
        <v>2140</v>
      </c>
      <c r="J464" s="15" t="s">
        <v>218</v>
      </c>
      <c r="K464" s="18">
        <f t="shared" si="10"/>
        <v>3500</v>
      </c>
      <c r="L464" s="18"/>
      <c r="M464" s="18"/>
      <c r="N464" s="57">
        <v>3500</v>
      </c>
      <c r="O464" s="57"/>
      <c r="P464" s="57"/>
      <c r="Q464" s="57"/>
      <c r="R464" s="57"/>
      <c r="S464" s="57"/>
      <c r="T464" s="57"/>
      <c r="U464" s="57"/>
      <c r="V464" s="57"/>
      <c r="W464" s="57"/>
      <c r="X464" s="58" t="s">
        <v>219</v>
      </c>
      <c r="Y464"/>
      <c r="Z464"/>
      <c r="AA464"/>
      <c r="AB464"/>
      <c r="AC464"/>
      <c r="AD464"/>
      <c r="AE464"/>
      <c r="AF464"/>
      <c r="AG464"/>
      <c r="AH464"/>
      <c r="AI464"/>
      <c r="AJ464"/>
      <c r="AK464"/>
      <c r="AL464"/>
      <c r="AM464"/>
      <c r="AN464"/>
      <c r="AO464"/>
      <c r="AP464"/>
      <c r="AQ464"/>
      <c r="AR464"/>
      <c r="AS464"/>
      <c r="AT464"/>
      <c r="AU464"/>
      <c r="AV464"/>
      <c r="AW464"/>
      <c r="AX464"/>
    </row>
    <row r="465" spans="1:50" s="1" customFormat="1" ht="60.75" x14ac:dyDescent="0.25">
      <c r="A465" s="14" t="s">
        <v>202</v>
      </c>
      <c r="B465" s="15">
        <v>2522221040</v>
      </c>
      <c r="C465" s="16" t="s">
        <v>26</v>
      </c>
      <c r="D465" s="16" t="s">
        <v>29</v>
      </c>
      <c r="E465" s="31" t="s">
        <v>388</v>
      </c>
      <c r="F465" s="79" t="s">
        <v>386</v>
      </c>
      <c r="G465" s="31" t="s">
        <v>519</v>
      </c>
      <c r="H465" s="16" t="s">
        <v>30</v>
      </c>
      <c r="I465" s="17">
        <v>2210</v>
      </c>
      <c r="J465" s="15" t="s">
        <v>209</v>
      </c>
      <c r="K465" s="18">
        <f t="shared" si="10"/>
        <v>1680</v>
      </c>
      <c r="L465" s="18"/>
      <c r="M465" s="18"/>
      <c r="N465" s="57">
        <v>420</v>
      </c>
      <c r="O465" s="57">
        <v>420</v>
      </c>
      <c r="P465" s="57">
        <v>420</v>
      </c>
      <c r="Q465" s="57">
        <v>420</v>
      </c>
      <c r="R465" s="57"/>
      <c r="S465" s="57"/>
      <c r="T465" s="57"/>
      <c r="U465" s="57"/>
      <c r="V465" s="57"/>
      <c r="W465" s="57"/>
      <c r="X465" s="58" t="s">
        <v>210</v>
      </c>
      <c r="Y465"/>
      <c r="Z465"/>
      <c r="AA465"/>
      <c r="AB465"/>
      <c r="AC465"/>
      <c r="AD465"/>
      <c r="AE465"/>
      <c r="AF465"/>
      <c r="AG465"/>
      <c r="AH465"/>
      <c r="AI465"/>
      <c r="AJ465"/>
      <c r="AK465"/>
      <c r="AL465"/>
      <c r="AM465"/>
      <c r="AN465"/>
      <c r="AO465"/>
      <c r="AP465"/>
      <c r="AQ465"/>
      <c r="AR465"/>
      <c r="AS465"/>
      <c r="AT465"/>
      <c r="AU465"/>
      <c r="AV465"/>
      <c r="AW465"/>
      <c r="AX465"/>
    </row>
    <row r="466" spans="1:50" s="1" customFormat="1" ht="45" x14ac:dyDescent="0.25">
      <c r="A466" s="14" t="s">
        <v>202</v>
      </c>
      <c r="B466" s="15">
        <v>1422730001</v>
      </c>
      <c r="C466" s="16" t="s">
        <v>26</v>
      </c>
      <c r="D466" s="16" t="s">
        <v>42</v>
      </c>
      <c r="E466" s="31" t="s">
        <v>388</v>
      </c>
      <c r="F466" s="79" t="s">
        <v>386</v>
      </c>
      <c r="G466" s="31" t="s">
        <v>526</v>
      </c>
      <c r="H466" s="16" t="s">
        <v>127</v>
      </c>
      <c r="I466" s="17">
        <v>3390</v>
      </c>
      <c r="J466" s="15" t="s">
        <v>220</v>
      </c>
      <c r="K466" s="18">
        <f t="shared" si="10"/>
        <v>147900</v>
      </c>
      <c r="L466" s="18"/>
      <c r="M466" s="18"/>
      <c r="N466" s="57"/>
      <c r="O466" s="57"/>
      <c r="P466" s="57"/>
      <c r="Q466" s="57"/>
      <c r="R466" s="57"/>
      <c r="S466" s="57"/>
      <c r="T466" s="57">
        <v>147900</v>
      </c>
      <c r="U466" s="57"/>
      <c r="V466" s="57"/>
      <c r="W466" s="57"/>
      <c r="X466" s="58" t="s">
        <v>221</v>
      </c>
      <c r="Y466"/>
      <c r="Z466"/>
      <c r="AA466"/>
      <c r="AB466"/>
      <c r="AC466"/>
      <c r="AD466"/>
      <c r="AE466"/>
      <c r="AF466"/>
      <c r="AG466"/>
      <c r="AH466"/>
      <c r="AI466"/>
      <c r="AJ466"/>
      <c r="AK466"/>
      <c r="AL466"/>
      <c r="AM466"/>
      <c r="AN466"/>
      <c r="AO466"/>
      <c r="AP466"/>
      <c r="AQ466"/>
      <c r="AR466"/>
      <c r="AS466"/>
      <c r="AT466"/>
      <c r="AU466"/>
      <c r="AV466"/>
      <c r="AW466"/>
      <c r="AX466"/>
    </row>
    <row r="467" spans="1:50" s="1" customFormat="1" ht="45" x14ac:dyDescent="0.25">
      <c r="A467" s="14" t="s">
        <v>250</v>
      </c>
      <c r="B467" s="15">
        <v>1522010000</v>
      </c>
      <c r="C467" s="16" t="s">
        <v>26</v>
      </c>
      <c r="D467" s="16" t="s">
        <v>24</v>
      </c>
      <c r="E467" s="31" t="s">
        <v>388</v>
      </c>
      <c r="F467" s="79" t="s">
        <v>392</v>
      </c>
      <c r="G467" s="31" t="s">
        <v>501</v>
      </c>
      <c r="H467" s="16" t="s">
        <v>30</v>
      </c>
      <c r="I467" s="17">
        <v>3180</v>
      </c>
      <c r="J467" s="15" t="s">
        <v>203</v>
      </c>
      <c r="K467" s="18">
        <f t="shared" si="10"/>
        <v>600</v>
      </c>
      <c r="L467" s="18"/>
      <c r="M467" s="18"/>
      <c r="N467" s="57"/>
      <c r="O467" s="57"/>
      <c r="P467" s="57"/>
      <c r="Q467" s="57"/>
      <c r="R467" s="57"/>
      <c r="S467" s="57"/>
      <c r="T467" s="57">
        <v>600</v>
      </c>
      <c r="U467" s="57"/>
      <c r="V467" s="57"/>
      <c r="W467" s="57"/>
      <c r="X467" s="58" t="s">
        <v>204</v>
      </c>
      <c r="Y467"/>
      <c r="Z467"/>
      <c r="AA467"/>
      <c r="AB467"/>
      <c r="AC467"/>
      <c r="AD467"/>
      <c r="AE467"/>
      <c r="AF467"/>
      <c r="AG467"/>
      <c r="AH467"/>
      <c r="AI467"/>
      <c r="AJ467"/>
      <c r="AK467"/>
      <c r="AL467"/>
      <c r="AM467"/>
      <c r="AN467"/>
      <c r="AO467"/>
      <c r="AP467"/>
      <c r="AQ467"/>
      <c r="AR467"/>
      <c r="AS467"/>
      <c r="AT467"/>
      <c r="AU467"/>
      <c r="AV467"/>
      <c r="AW467"/>
      <c r="AX467"/>
    </row>
    <row r="468" spans="1:50" s="1" customFormat="1" ht="72.75" x14ac:dyDescent="0.25">
      <c r="A468" s="14" t="s">
        <v>202</v>
      </c>
      <c r="B468" s="15">
        <v>1522010000</v>
      </c>
      <c r="C468" s="16" t="s">
        <v>26</v>
      </c>
      <c r="D468" s="16" t="s">
        <v>29</v>
      </c>
      <c r="E468" s="31" t="s">
        <v>388</v>
      </c>
      <c r="F468" s="79" t="s">
        <v>386</v>
      </c>
      <c r="G468" s="31" t="s">
        <v>519</v>
      </c>
      <c r="H468" s="16" t="s">
        <v>30</v>
      </c>
      <c r="I468" s="17">
        <v>3290</v>
      </c>
      <c r="J468" s="15" t="s">
        <v>205</v>
      </c>
      <c r="K468" s="18">
        <f t="shared" si="10"/>
        <v>750</v>
      </c>
      <c r="L468" s="18"/>
      <c r="M468" s="18"/>
      <c r="N468" s="57"/>
      <c r="O468" s="57"/>
      <c r="P468" s="57"/>
      <c r="Q468" s="57"/>
      <c r="R468" s="57">
        <v>150</v>
      </c>
      <c r="S468" s="57">
        <v>150</v>
      </c>
      <c r="T468" s="57">
        <v>150</v>
      </c>
      <c r="U468" s="57">
        <v>150</v>
      </c>
      <c r="V468" s="57">
        <v>150</v>
      </c>
      <c r="W468" s="57"/>
      <c r="X468" s="58" t="s">
        <v>206</v>
      </c>
      <c r="Y468"/>
      <c r="Z468"/>
      <c r="AA468"/>
      <c r="AB468"/>
      <c r="AC468"/>
      <c r="AD468"/>
      <c r="AE468"/>
      <c r="AF468"/>
      <c r="AG468"/>
      <c r="AH468"/>
      <c r="AI468"/>
      <c r="AJ468"/>
      <c r="AK468"/>
      <c r="AL468"/>
      <c r="AM468"/>
      <c r="AN468"/>
      <c r="AO468"/>
      <c r="AP468"/>
      <c r="AQ468"/>
      <c r="AR468"/>
      <c r="AS468"/>
      <c r="AT468"/>
      <c r="AU468"/>
      <c r="AV468"/>
      <c r="AW468"/>
      <c r="AX468"/>
    </row>
    <row r="469" spans="1:50" s="1" customFormat="1" ht="84.75" x14ac:dyDescent="0.25">
      <c r="A469" s="14" t="s">
        <v>202</v>
      </c>
      <c r="B469" s="15">
        <v>1422730001</v>
      </c>
      <c r="C469" s="16" t="s">
        <v>31</v>
      </c>
      <c r="D469" s="16" t="s">
        <v>32</v>
      </c>
      <c r="E469" s="31" t="s">
        <v>388</v>
      </c>
      <c r="F469" s="79" t="s">
        <v>386</v>
      </c>
      <c r="G469" s="31" t="s">
        <v>527</v>
      </c>
      <c r="H469" s="16" t="s">
        <v>33</v>
      </c>
      <c r="I469" s="17">
        <v>3310</v>
      </c>
      <c r="J469" s="15" t="s">
        <v>222</v>
      </c>
      <c r="K469" s="18">
        <f t="shared" si="10"/>
        <v>30000</v>
      </c>
      <c r="L469" s="18"/>
      <c r="M469" s="18"/>
      <c r="N469" s="57"/>
      <c r="O469" s="57"/>
      <c r="P469" s="57"/>
      <c r="Q469" s="57"/>
      <c r="R469" s="57"/>
      <c r="S469" s="57"/>
      <c r="T469" s="57"/>
      <c r="U469" s="57"/>
      <c r="V469" s="57"/>
      <c r="W469" s="57">
        <v>30000</v>
      </c>
      <c r="X469" s="58" t="s">
        <v>223</v>
      </c>
      <c r="Y469"/>
      <c r="Z469"/>
      <c r="AA469"/>
      <c r="AB469"/>
      <c r="AC469"/>
      <c r="AD469"/>
      <c r="AE469"/>
      <c r="AF469"/>
      <c r="AG469"/>
      <c r="AH469"/>
      <c r="AI469"/>
      <c r="AJ469"/>
      <c r="AK469"/>
      <c r="AL469"/>
      <c r="AM469"/>
      <c r="AN469"/>
      <c r="AO469"/>
      <c r="AP469"/>
      <c r="AQ469"/>
      <c r="AR469"/>
      <c r="AS469"/>
      <c r="AT469"/>
      <c r="AU469"/>
      <c r="AV469"/>
      <c r="AW469"/>
      <c r="AX469"/>
    </row>
    <row r="470" spans="1:50" s="1" customFormat="1" ht="60.75" x14ac:dyDescent="0.25">
      <c r="A470" s="14" t="s">
        <v>202</v>
      </c>
      <c r="B470" s="15">
        <v>1422730001</v>
      </c>
      <c r="C470" s="16" t="s">
        <v>31</v>
      </c>
      <c r="D470" s="16" t="s">
        <v>29</v>
      </c>
      <c r="E470" s="31" t="s">
        <v>388</v>
      </c>
      <c r="F470" s="79" t="s">
        <v>386</v>
      </c>
      <c r="G470" s="31" t="s">
        <v>519</v>
      </c>
      <c r="H470" s="16" t="s">
        <v>37</v>
      </c>
      <c r="I470" s="17">
        <v>3340</v>
      </c>
      <c r="J470" s="15" t="s">
        <v>224</v>
      </c>
      <c r="K470" s="18">
        <f t="shared" si="10"/>
        <v>75000</v>
      </c>
      <c r="L470" s="18"/>
      <c r="M470" s="18"/>
      <c r="N470" s="57"/>
      <c r="O470" s="57"/>
      <c r="P470" s="57"/>
      <c r="Q470" s="57"/>
      <c r="R470" s="57">
        <v>40000</v>
      </c>
      <c r="S470" s="57"/>
      <c r="T470" s="57">
        <v>35000</v>
      </c>
      <c r="U470" s="57"/>
      <c r="V470" s="57"/>
      <c r="W470" s="57"/>
      <c r="X470" s="58" t="s">
        <v>225</v>
      </c>
      <c r="Y470"/>
      <c r="Z470"/>
      <c r="AA470"/>
      <c r="AB470"/>
      <c r="AC470"/>
      <c r="AD470"/>
      <c r="AE470"/>
      <c r="AF470"/>
      <c r="AG470"/>
      <c r="AH470"/>
      <c r="AI470"/>
      <c r="AJ470"/>
      <c r="AK470"/>
      <c r="AL470"/>
      <c r="AM470"/>
      <c r="AN470"/>
      <c r="AO470"/>
      <c r="AP470"/>
      <c r="AQ470"/>
      <c r="AR470"/>
      <c r="AS470"/>
      <c r="AT470"/>
      <c r="AU470"/>
      <c r="AV470"/>
      <c r="AW470"/>
      <c r="AX470"/>
    </row>
    <row r="471" spans="1:50" s="1" customFormat="1" ht="48.75" x14ac:dyDescent="0.25">
      <c r="A471" s="14" t="s">
        <v>202</v>
      </c>
      <c r="B471" s="15">
        <v>1422730001</v>
      </c>
      <c r="C471" s="16" t="s">
        <v>26</v>
      </c>
      <c r="D471" s="16" t="s">
        <v>29</v>
      </c>
      <c r="E471" s="31" t="s">
        <v>388</v>
      </c>
      <c r="F471" s="79" t="s">
        <v>386</v>
      </c>
      <c r="G471" s="31" t="s">
        <v>519</v>
      </c>
      <c r="H471" s="16" t="s">
        <v>30</v>
      </c>
      <c r="I471" s="17">
        <v>3720</v>
      </c>
      <c r="J471" s="15" t="s">
        <v>207</v>
      </c>
      <c r="K471" s="18">
        <f t="shared" si="10"/>
        <v>7925</v>
      </c>
      <c r="L471" s="18"/>
      <c r="M471" s="18"/>
      <c r="N471" s="57"/>
      <c r="O471" s="57"/>
      <c r="P471" s="57"/>
      <c r="Q471" s="57"/>
      <c r="R471" s="57">
        <v>1585</v>
      </c>
      <c r="S471" s="57">
        <v>1585</v>
      </c>
      <c r="T471" s="57">
        <v>1585</v>
      </c>
      <c r="U471" s="57">
        <v>1585</v>
      </c>
      <c r="V471" s="57">
        <v>1585</v>
      </c>
      <c r="W471" s="57"/>
      <c r="X471" s="58" t="s">
        <v>208</v>
      </c>
      <c r="Y471"/>
      <c r="Z471"/>
      <c r="AA471"/>
      <c r="AB471"/>
      <c r="AC471"/>
      <c r="AD471"/>
      <c r="AE471"/>
      <c r="AF471"/>
      <c r="AG471"/>
      <c r="AH471"/>
      <c r="AI471"/>
      <c r="AJ471"/>
      <c r="AK471"/>
      <c r="AL471"/>
      <c r="AM471"/>
      <c r="AN471"/>
      <c r="AO471"/>
      <c r="AP471"/>
      <c r="AQ471"/>
      <c r="AR471"/>
      <c r="AS471"/>
      <c r="AT471"/>
      <c r="AU471"/>
      <c r="AV471"/>
      <c r="AW471"/>
      <c r="AX471"/>
    </row>
    <row r="472" spans="1:50" s="1" customFormat="1" ht="60.75" x14ac:dyDescent="0.25">
      <c r="A472" s="14" t="s">
        <v>202</v>
      </c>
      <c r="B472" s="15">
        <v>1522010000</v>
      </c>
      <c r="C472" s="16" t="s">
        <v>31</v>
      </c>
      <c r="D472" s="16" t="s">
        <v>36</v>
      </c>
      <c r="E472" s="31" t="s">
        <v>388</v>
      </c>
      <c r="F472" s="79" t="s">
        <v>386</v>
      </c>
      <c r="G472" s="31" t="s">
        <v>528</v>
      </c>
      <c r="H472" s="16" t="s">
        <v>37</v>
      </c>
      <c r="I472" s="17">
        <v>3720</v>
      </c>
      <c r="J472" s="15" t="s">
        <v>226</v>
      </c>
      <c r="K472" s="18">
        <f t="shared" si="10"/>
        <v>9000</v>
      </c>
      <c r="L472" s="18"/>
      <c r="M472" s="18"/>
      <c r="N472" s="57"/>
      <c r="O472" s="57"/>
      <c r="P472" s="57"/>
      <c r="Q472" s="57"/>
      <c r="R472" s="57">
        <v>5000</v>
      </c>
      <c r="S472" s="57"/>
      <c r="T472" s="57">
        <v>4000</v>
      </c>
      <c r="U472" s="57"/>
      <c r="V472" s="57"/>
      <c r="W472" s="57"/>
      <c r="X472" s="58" t="s">
        <v>227</v>
      </c>
      <c r="Y472"/>
      <c r="Z472"/>
      <c r="AA472"/>
      <c r="AB472"/>
      <c r="AC472"/>
      <c r="AD472"/>
      <c r="AE472"/>
      <c r="AF472"/>
      <c r="AG472"/>
      <c r="AH472"/>
      <c r="AI472"/>
      <c r="AJ472"/>
      <c r="AK472"/>
      <c r="AL472"/>
      <c r="AM472"/>
      <c r="AN472"/>
      <c r="AO472"/>
      <c r="AP472"/>
      <c r="AQ472"/>
      <c r="AR472"/>
      <c r="AS472"/>
      <c r="AT472"/>
      <c r="AU472"/>
      <c r="AV472"/>
      <c r="AW472"/>
      <c r="AX472"/>
    </row>
    <row r="473" spans="1:50" s="1" customFormat="1" ht="48.75" x14ac:dyDescent="0.25">
      <c r="A473" s="14" t="s">
        <v>202</v>
      </c>
      <c r="B473" s="15">
        <v>1522010000</v>
      </c>
      <c r="C473" s="16" t="s">
        <v>26</v>
      </c>
      <c r="D473" s="16" t="s">
        <v>29</v>
      </c>
      <c r="E473" s="31" t="s">
        <v>388</v>
      </c>
      <c r="F473" s="79" t="s">
        <v>386</v>
      </c>
      <c r="G473" s="31" t="s">
        <v>519</v>
      </c>
      <c r="H473" s="16" t="s">
        <v>30</v>
      </c>
      <c r="I473" s="17">
        <v>3750</v>
      </c>
      <c r="J473" s="15" t="s">
        <v>212</v>
      </c>
      <c r="K473" s="18">
        <f t="shared" si="10"/>
        <v>451.42</v>
      </c>
      <c r="L473" s="18"/>
      <c r="M473" s="18"/>
      <c r="N473" s="57"/>
      <c r="O473" s="57"/>
      <c r="P473" s="57"/>
      <c r="Q473" s="57"/>
      <c r="R473" s="57">
        <v>451.42</v>
      </c>
      <c r="S473" s="57"/>
      <c r="T473" s="57"/>
      <c r="U473" s="57"/>
      <c r="V473" s="57"/>
      <c r="W473" s="57"/>
      <c r="X473" s="58" t="s">
        <v>213</v>
      </c>
      <c r="Y473"/>
      <c r="Z473"/>
      <c r="AA473"/>
      <c r="AB473"/>
      <c r="AC473"/>
      <c r="AD473"/>
      <c r="AE473"/>
      <c r="AF473"/>
      <c r="AG473"/>
      <c r="AH473"/>
      <c r="AI473"/>
      <c r="AJ473"/>
      <c r="AK473"/>
      <c r="AL473"/>
      <c r="AM473"/>
      <c r="AN473"/>
      <c r="AO473"/>
      <c r="AP473"/>
      <c r="AQ473"/>
      <c r="AR473"/>
      <c r="AS473"/>
      <c r="AT473"/>
      <c r="AU473"/>
      <c r="AV473"/>
      <c r="AW473"/>
      <c r="AX473"/>
    </row>
    <row r="474" spans="1:50" s="1" customFormat="1" ht="48.75" x14ac:dyDescent="0.25">
      <c r="A474" s="14" t="s">
        <v>202</v>
      </c>
      <c r="B474" s="15">
        <v>1422730001</v>
      </c>
      <c r="C474" s="16" t="s">
        <v>26</v>
      </c>
      <c r="D474" s="16" t="s">
        <v>29</v>
      </c>
      <c r="E474" s="31" t="s">
        <v>388</v>
      </c>
      <c r="F474" s="79" t="s">
        <v>386</v>
      </c>
      <c r="G474" s="31" t="s">
        <v>519</v>
      </c>
      <c r="H474" s="16" t="s">
        <v>30</v>
      </c>
      <c r="I474" s="17">
        <v>3750</v>
      </c>
      <c r="J474" s="15" t="s">
        <v>212</v>
      </c>
      <c r="K474" s="18">
        <f t="shared" si="10"/>
        <v>6548.58</v>
      </c>
      <c r="L474" s="18"/>
      <c r="M474" s="18"/>
      <c r="N474" s="57"/>
      <c r="O474" s="57"/>
      <c r="P474" s="57"/>
      <c r="Q474" s="57"/>
      <c r="R474" s="57">
        <f>1400-451.42</f>
        <v>948.57999999999993</v>
      </c>
      <c r="S474" s="57">
        <v>1400</v>
      </c>
      <c r="T474" s="57">
        <v>1400</v>
      </c>
      <c r="U474" s="57">
        <v>1400</v>
      </c>
      <c r="V474" s="57">
        <v>1400</v>
      </c>
      <c r="W474" s="57"/>
      <c r="X474" s="58" t="s">
        <v>213</v>
      </c>
      <c r="Y474"/>
      <c r="Z474"/>
      <c r="AA474"/>
      <c r="AB474"/>
      <c r="AC474"/>
      <c r="AD474"/>
      <c r="AE474"/>
      <c r="AF474"/>
      <c r="AG474"/>
      <c r="AH474"/>
      <c r="AI474"/>
      <c r="AJ474"/>
      <c r="AK474"/>
      <c r="AL474"/>
      <c r="AM474"/>
      <c r="AN474"/>
      <c r="AO474"/>
      <c r="AP474"/>
      <c r="AQ474"/>
      <c r="AR474"/>
      <c r="AS474"/>
      <c r="AT474"/>
      <c r="AU474"/>
      <c r="AV474"/>
      <c r="AW474"/>
      <c r="AX474"/>
    </row>
    <row r="475" spans="1:50" s="1" customFormat="1" ht="60.75" x14ac:dyDescent="0.25">
      <c r="A475" s="14" t="s">
        <v>202</v>
      </c>
      <c r="B475" s="15">
        <v>1422730001</v>
      </c>
      <c r="C475" s="16" t="s">
        <v>31</v>
      </c>
      <c r="D475" s="16" t="s">
        <v>36</v>
      </c>
      <c r="E475" s="31" t="s">
        <v>388</v>
      </c>
      <c r="F475" s="79" t="s">
        <v>386</v>
      </c>
      <c r="G475" s="31" t="s">
        <v>528</v>
      </c>
      <c r="H475" s="16" t="s">
        <v>37</v>
      </c>
      <c r="I475" s="17">
        <v>3750</v>
      </c>
      <c r="J475" s="15" t="s">
        <v>228</v>
      </c>
      <c r="K475" s="18">
        <f t="shared" si="10"/>
        <v>8500</v>
      </c>
      <c r="L475" s="18"/>
      <c r="M475" s="18"/>
      <c r="N475" s="57"/>
      <c r="O475" s="57"/>
      <c r="P475" s="57"/>
      <c r="Q475" s="57"/>
      <c r="R475" s="57">
        <v>4500</v>
      </c>
      <c r="S475" s="57"/>
      <c r="T475" s="57">
        <v>4000</v>
      </c>
      <c r="U475" s="57"/>
      <c r="V475" s="57"/>
      <c r="W475" s="57"/>
      <c r="X475" s="58" t="s">
        <v>229</v>
      </c>
      <c r="Y475"/>
      <c r="Z475"/>
      <c r="AA475"/>
      <c r="AB475"/>
      <c r="AC475"/>
      <c r="AD475"/>
      <c r="AE475"/>
      <c r="AF475"/>
      <c r="AG475"/>
      <c r="AH475"/>
      <c r="AI475"/>
      <c r="AJ475"/>
      <c r="AK475"/>
      <c r="AL475"/>
      <c r="AM475"/>
      <c r="AN475"/>
      <c r="AO475"/>
      <c r="AP475"/>
      <c r="AQ475"/>
      <c r="AR475"/>
      <c r="AS475"/>
      <c r="AT475"/>
      <c r="AU475"/>
      <c r="AV475"/>
      <c r="AW475"/>
      <c r="AX475"/>
    </row>
    <row r="476" spans="1:50" s="1" customFormat="1" ht="48.75" x14ac:dyDescent="0.25">
      <c r="A476" s="14" t="s">
        <v>202</v>
      </c>
      <c r="B476" s="15">
        <v>1422730001</v>
      </c>
      <c r="C476" s="16" t="s">
        <v>26</v>
      </c>
      <c r="D476" s="16" t="s">
        <v>42</v>
      </c>
      <c r="E476" s="31" t="s">
        <v>388</v>
      </c>
      <c r="F476" s="79" t="s">
        <v>386</v>
      </c>
      <c r="G476" s="31" t="s">
        <v>526</v>
      </c>
      <c r="H476" s="16" t="s">
        <v>127</v>
      </c>
      <c r="I476" s="17">
        <v>3850</v>
      </c>
      <c r="J476" s="15" t="s">
        <v>230</v>
      </c>
      <c r="K476" s="18">
        <f t="shared" si="10"/>
        <v>6000</v>
      </c>
      <c r="L476" s="18"/>
      <c r="M476" s="18"/>
      <c r="N476" s="57"/>
      <c r="O476" s="57"/>
      <c r="P476" s="57"/>
      <c r="Q476" s="57"/>
      <c r="R476" s="57"/>
      <c r="S476" s="57"/>
      <c r="T476" s="57">
        <v>6000</v>
      </c>
      <c r="U476" s="57"/>
      <c r="V476" s="57"/>
      <c r="W476" s="57"/>
      <c r="X476" s="58" t="s">
        <v>231</v>
      </c>
      <c r="Y476"/>
      <c r="Z476"/>
      <c r="AA476"/>
      <c r="AB476"/>
      <c r="AC476"/>
      <c r="AD476"/>
      <c r="AE476"/>
      <c r="AF476"/>
      <c r="AG476"/>
      <c r="AH476"/>
      <c r="AI476"/>
      <c r="AJ476"/>
      <c r="AK476"/>
      <c r="AL476"/>
      <c r="AM476"/>
      <c r="AN476"/>
      <c r="AO476"/>
      <c r="AP476"/>
      <c r="AQ476"/>
      <c r="AR476"/>
      <c r="AS476"/>
      <c r="AT476"/>
      <c r="AU476"/>
      <c r="AV476"/>
      <c r="AW476"/>
      <c r="AX476"/>
    </row>
    <row r="477" spans="1:50" s="1" customFormat="1" ht="60.75" x14ac:dyDescent="0.25">
      <c r="A477" s="14" t="s">
        <v>202</v>
      </c>
      <c r="B477" s="15">
        <v>1422730001</v>
      </c>
      <c r="C477" s="16" t="s">
        <v>26</v>
      </c>
      <c r="D477" s="16" t="s">
        <v>29</v>
      </c>
      <c r="E477" s="31" t="s">
        <v>388</v>
      </c>
      <c r="F477" s="79" t="s">
        <v>386</v>
      </c>
      <c r="G477" s="31" t="s">
        <v>519</v>
      </c>
      <c r="H477" s="16" t="s">
        <v>30</v>
      </c>
      <c r="I477" s="17">
        <v>2210</v>
      </c>
      <c r="J477" s="15" t="s">
        <v>209</v>
      </c>
      <c r="K477" s="18">
        <f t="shared" si="10"/>
        <v>2100</v>
      </c>
      <c r="L477" s="18"/>
      <c r="M477" s="18"/>
      <c r="N477" s="57"/>
      <c r="O477" s="57"/>
      <c r="P477" s="57"/>
      <c r="Q477" s="57"/>
      <c r="R477" s="57">
        <v>420</v>
      </c>
      <c r="S477" s="57">
        <v>420</v>
      </c>
      <c r="T477" s="57">
        <v>420</v>
      </c>
      <c r="U477" s="57">
        <v>420</v>
      </c>
      <c r="V477" s="57">
        <v>420</v>
      </c>
      <c r="W477" s="57"/>
      <c r="X477" s="58" t="s">
        <v>210</v>
      </c>
      <c r="Y477"/>
      <c r="Z477"/>
      <c r="AA477"/>
      <c r="AB477"/>
      <c r="AC477"/>
      <c r="AD477"/>
      <c r="AE477"/>
      <c r="AF477"/>
      <c r="AG477"/>
      <c r="AH477"/>
      <c r="AI477"/>
      <c r="AJ477"/>
      <c r="AK477"/>
      <c r="AL477"/>
      <c r="AM477"/>
      <c r="AN477"/>
      <c r="AO477"/>
      <c r="AP477"/>
      <c r="AQ477"/>
      <c r="AR477"/>
      <c r="AS477"/>
      <c r="AT477"/>
      <c r="AU477"/>
      <c r="AV477"/>
      <c r="AW477"/>
      <c r="AX477"/>
    </row>
    <row r="478" spans="1:50" s="1" customFormat="1" ht="30" x14ac:dyDescent="0.25">
      <c r="A478" s="14" t="s">
        <v>232</v>
      </c>
      <c r="B478" s="15">
        <v>1522010000</v>
      </c>
      <c r="C478" s="16" t="s">
        <v>26</v>
      </c>
      <c r="D478" s="16" t="s">
        <v>27</v>
      </c>
      <c r="E478" s="31" t="s">
        <v>387</v>
      </c>
      <c r="F478" s="79" t="s">
        <v>387</v>
      </c>
      <c r="G478" s="31" t="s">
        <v>514</v>
      </c>
      <c r="H478" s="16" t="s">
        <v>28</v>
      </c>
      <c r="I478" s="17">
        <v>3720</v>
      </c>
      <c r="J478" s="15" t="s">
        <v>74</v>
      </c>
      <c r="K478" s="18">
        <f t="shared" si="10"/>
        <v>970</v>
      </c>
      <c r="L478" s="18"/>
      <c r="M478" s="18">
        <v>970</v>
      </c>
      <c r="N478" s="57"/>
      <c r="O478" s="57"/>
      <c r="P478" s="57"/>
      <c r="Q478" s="57"/>
      <c r="R478" s="57"/>
      <c r="S478" s="57"/>
      <c r="T478" s="57"/>
      <c r="U478" s="57"/>
      <c r="V478" s="57"/>
      <c r="W478" s="57"/>
      <c r="X478" s="58" t="s">
        <v>233</v>
      </c>
      <c r="Y478"/>
      <c r="Z478"/>
      <c r="AA478"/>
      <c r="AB478"/>
      <c r="AC478"/>
      <c r="AD478"/>
      <c r="AE478"/>
      <c r="AF478"/>
      <c r="AG478"/>
      <c r="AH478"/>
      <c r="AI478"/>
      <c r="AJ478"/>
      <c r="AK478"/>
      <c r="AL478"/>
      <c r="AM478"/>
      <c r="AN478"/>
      <c r="AO478"/>
      <c r="AP478"/>
      <c r="AQ478"/>
      <c r="AR478"/>
      <c r="AS478"/>
      <c r="AT478"/>
      <c r="AU478"/>
      <c r="AV478"/>
      <c r="AW478"/>
      <c r="AX478"/>
    </row>
    <row r="479" spans="1:50" s="1" customFormat="1" ht="45" x14ac:dyDescent="0.25">
      <c r="A479" s="14" t="s">
        <v>232</v>
      </c>
      <c r="B479" s="15">
        <v>1522010000</v>
      </c>
      <c r="C479" s="16" t="s">
        <v>26</v>
      </c>
      <c r="D479" s="16" t="s">
        <v>27</v>
      </c>
      <c r="E479" s="31" t="s">
        <v>387</v>
      </c>
      <c r="F479" s="79" t="s">
        <v>387</v>
      </c>
      <c r="G479" s="31" t="s">
        <v>514</v>
      </c>
      <c r="H479" s="16" t="s">
        <v>28</v>
      </c>
      <c r="I479" s="17">
        <v>2210</v>
      </c>
      <c r="J479" s="15" t="s">
        <v>65</v>
      </c>
      <c r="K479" s="18">
        <f t="shared" si="10"/>
        <v>5370</v>
      </c>
      <c r="L479" s="18"/>
      <c r="M479" s="18">
        <v>5370</v>
      </c>
      <c r="N479" s="57"/>
      <c r="O479" s="57"/>
      <c r="P479" s="57"/>
      <c r="Q479" s="57"/>
      <c r="R479" s="57"/>
      <c r="S479" s="57"/>
      <c r="T479" s="57"/>
      <c r="U479" s="57"/>
      <c r="V479" s="57"/>
      <c r="W479" s="57"/>
      <c r="X479" s="58" t="s">
        <v>234</v>
      </c>
      <c r="Y479"/>
      <c r="Z479"/>
      <c r="AA479"/>
      <c r="AB479"/>
      <c r="AC479"/>
      <c r="AD479"/>
      <c r="AE479"/>
      <c r="AF479"/>
      <c r="AG479"/>
      <c r="AH479"/>
      <c r="AI479"/>
      <c r="AJ479"/>
      <c r="AK479"/>
      <c r="AL479"/>
      <c r="AM479"/>
      <c r="AN479"/>
      <c r="AO479"/>
      <c r="AP479"/>
      <c r="AQ479"/>
      <c r="AR479"/>
      <c r="AS479"/>
      <c r="AT479"/>
      <c r="AU479"/>
      <c r="AV479"/>
      <c r="AW479"/>
      <c r="AX479"/>
    </row>
    <row r="480" spans="1:50" s="1" customFormat="1" ht="30" x14ac:dyDescent="0.25">
      <c r="A480" s="14" t="s">
        <v>232</v>
      </c>
      <c r="B480" s="15">
        <v>1522010000</v>
      </c>
      <c r="C480" s="16" t="s">
        <v>26</v>
      </c>
      <c r="D480" s="16" t="s">
        <v>27</v>
      </c>
      <c r="E480" s="31" t="s">
        <v>387</v>
      </c>
      <c r="F480" s="79" t="s">
        <v>387</v>
      </c>
      <c r="G480" s="31" t="s">
        <v>514</v>
      </c>
      <c r="H480" s="16" t="s">
        <v>28</v>
      </c>
      <c r="I480" s="17">
        <v>3750</v>
      </c>
      <c r="J480" s="15" t="s">
        <v>77</v>
      </c>
      <c r="K480" s="18">
        <f t="shared" si="10"/>
        <v>3200</v>
      </c>
      <c r="L480" s="18">
        <v>1600</v>
      </c>
      <c r="M480" s="18">
        <v>1600</v>
      </c>
      <c r="N480" s="57"/>
      <c r="O480" s="57"/>
      <c r="P480" s="57"/>
      <c r="Q480" s="57"/>
      <c r="R480" s="57"/>
      <c r="S480" s="57"/>
      <c r="T480" s="57"/>
      <c r="U480" s="57"/>
      <c r="V480" s="57"/>
      <c r="W480" s="57"/>
      <c r="X480" s="58" t="s">
        <v>233</v>
      </c>
      <c r="Y480"/>
      <c r="Z480"/>
      <c r="AA480"/>
      <c r="AB480"/>
      <c r="AC480"/>
      <c r="AD480"/>
      <c r="AE480"/>
      <c r="AF480"/>
      <c r="AG480"/>
      <c r="AH480"/>
      <c r="AI480"/>
      <c r="AJ480"/>
      <c r="AK480"/>
      <c r="AL480"/>
      <c r="AM480"/>
      <c r="AN480"/>
      <c r="AO480"/>
      <c r="AP480"/>
      <c r="AQ480"/>
      <c r="AR480"/>
      <c r="AS480"/>
      <c r="AT480"/>
      <c r="AU480"/>
      <c r="AV480"/>
      <c r="AW480"/>
      <c r="AX480"/>
    </row>
    <row r="481" spans="1:50" s="1" customFormat="1" ht="60" x14ac:dyDescent="0.25">
      <c r="A481" s="14" t="s">
        <v>232</v>
      </c>
      <c r="B481" s="15">
        <v>2522221040</v>
      </c>
      <c r="C481" s="16" t="s">
        <v>26</v>
      </c>
      <c r="D481" s="16" t="s">
        <v>27</v>
      </c>
      <c r="E481" s="31" t="s">
        <v>387</v>
      </c>
      <c r="F481" s="79" t="s">
        <v>387</v>
      </c>
      <c r="G481" s="31" t="s">
        <v>514</v>
      </c>
      <c r="H481" s="16" t="s">
        <v>28</v>
      </c>
      <c r="I481" s="17">
        <v>3390</v>
      </c>
      <c r="J481" s="15" t="s">
        <v>67</v>
      </c>
      <c r="K481" s="18">
        <f t="shared" si="10"/>
        <v>47070</v>
      </c>
      <c r="L481" s="18"/>
      <c r="M481" s="18"/>
      <c r="N481" s="57"/>
      <c r="O481" s="57">
        <v>47070</v>
      </c>
      <c r="P481" s="57"/>
      <c r="Q481" s="57"/>
      <c r="R481" s="57"/>
      <c r="S481" s="57"/>
      <c r="T481" s="57"/>
      <c r="U481" s="57"/>
      <c r="V481" s="57"/>
      <c r="W481" s="57"/>
      <c r="X481" s="58" t="s">
        <v>235</v>
      </c>
      <c r="Y481"/>
      <c r="Z481"/>
      <c r="AA481"/>
      <c r="AB481"/>
      <c r="AC481"/>
      <c r="AD481"/>
      <c r="AE481"/>
      <c r="AF481"/>
      <c r="AG481"/>
      <c r="AH481"/>
      <c r="AI481"/>
      <c r="AJ481"/>
      <c r="AK481"/>
      <c r="AL481"/>
      <c r="AM481"/>
      <c r="AN481"/>
      <c r="AO481"/>
      <c r="AP481"/>
      <c r="AQ481"/>
      <c r="AR481"/>
      <c r="AS481"/>
      <c r="AT481"/>
      <c r="AU481"/>
      <c r="AV481"/>
      <c r="AW481"/>
      <c r="AX481"/>
    </row>
    <row r="482" spans="1:50" s="1" customFormat="1" ht="30" x14ac:dyDescent="0.25">
      <c r="A482" s="14" t="s">
        <v>232</v>
      </c>
      <c r="B482" s="15">
        <v>2522221040</v>
      </c>
      <c r="C482" s="16" t="s">
        <v>26</v>
      </c>
      <c r="D482" s="16" t="s">
        <v>27</v>
      </c>
      <c r="E482" s="31" t="s">
        <v>387</v>
      </c>
      <c r="F482" s="79" t="s">
        <v>387</v>
      </c>
      <c r="G482" s="31" t="s">
        <v>514</v>
      </c>
      <c r="H482" s="16" t="s">
        <v>28</v>
      </c>
      <c r="I482" s="17">
        <v>3720</v>
      </c>
      <c r="J482" s="15" t="s">
        <v>74</v>
      </c>
      <c r="K482" s="18">
        <f t="shared" si="10"/>
        <v>4850</v>
      </c>
      <c r="L482" s="18"/>
      <c r="M482" s="18"/>
      <c r="N482" s="57">
        <v>970</v>
      </c>
      <c r="O482" s="57">
        <v>970</v>
      </c>
      <c r="P482" s="57">
        <v>970</v>
      </c>
      <c r="Q482" s="57">
        <v>970</v>
      </c>
      <c r="R482" s="57">
        <v>970</v>
      </c>
      <c r="S482" s="57"/>
      <c r="T482" s="57"/>
      <c r="U482" s="57"/>
      <c r="V482" s="57"/>
      <c r="W482" s="57"/>
      <c r="X482" s="58" t="s">
        <v>233</v>
      </c>
      <c r="Y482"/>
      <c r="Z482"/>
      <c r="AA482"/>
      <c r="AB482"/>
      <c r="AC482"/>
      <c r="AD482"/>
      <c r="AE482"/>
      <c r="AF482"/>
      <c r="AG482"/>
      <c r="AH482"/>
      <c r="AI482"/>
      <c r="AJ482"/>
      <c r="AK482"/>
      <c r="AL482"/>
      <c r="AM482"/>
      <c r="AN482"/>
      <c r="AO482"/>
      <c r="AP482"/>
      <c r="AQ482"/>
      <c r="AR482"/>
      <c r="AS482"/>
      <c r="AT482"/>
      <c r="AU482"/>
      <c r="AV482"/>
      <c r="AW482"/>
      <c r="AX482"/>
    </row>
    <row r="483" spans="1:50" s="1" customFormat="1" ht="45" x14ac:dyDescent="0.25">
      <c r="A483" s="14" t="s">
        <v>232</v>
      </c>
      <c r="B483" s="15">
        <v>2522221040</v>
      </c>
      <c r="C483" s="16" t="s">
        <v>26</v>
      </c>
      <c r="D483" s="16" t="s">
        <v>27</v>
      </c>
      <c r="E483" s="31" t="s">
        <v>387</v>
      </c>
      <c r="F483" s="79" t="s">
        <v>387</v>
      </c>
      <c r="G483" s="31" t="s">
        <v>514</v>
      </c>
      <c r="H483" s="16" t="s">
        <v>28</v>
      </c>
      <c r="I483" s="17">
        <v>2210</v>
      </c>
      <c r="J483" s="15" t="s">
        <v>65</v>
      </c>
      <c r="K483" s="18">
        <f t="shared" si="10"/>
        <v>5000</v>
      </c>
      <c r="L483" s="18"/>
      <c r="M483" s="18"/>
      <c r="N483" s="57"/>
      <c r="O483" s="57"/>
      <c r="P483" s="57">
        <v>5000</v>
      </c>
      <c r="Q483" s="57"/>
      <c r="R483" s="57"/>
      <c r="S483" s="57"/>
      <c r="T483" s="57"/>
      <c r="U483" s="57"/>
      <c r="V483" s="57"/>
      <c r="W483" s="57"/>
      <c r="X483" s="58" t="s">
        <v>234</v>
      </c>
      <c r="Y483"/>
      <c r="Z483"/>
      <c r="AA483"/>
      <c r="AB483"/>
      <c r="AC483"/>
      <c r="AD483"/>
      <c r="AE483"/>
      <c r="AF483"/>
      <c r="AG483"/>
      <c r="AH483"/>
      <c r="AI483"/>
      <c r="AJ483"/>
      <c r="AK483"/>
      <c r="AL483"/>
      <c r="AM483"/>
      <c r="AN483"/>
      <c r="AO483"/>
      <c r="AP483"/>
      <c r="AQ483"/>
      <c r="AR483"/>
      <c r="AS483"/>
      <c r="AT483"/>
      <c r="AU483"/>
      <c r="AV483"/>
      <c r="AW483"/>
      <c r="AX483"/>
    </row>
    <row r="484" spans="1:50" s="1" customFormat="1" ht="30" x14ac:dyDescent="0.25">
      <c r="A484" s="14" t="s">
        <v>232</v>
      </c>
      <c r="B484" s="15">
        <v>2522221040</v>
      </c>
      <c r="C484" s="16" t="s">
        <v>26</v>
      </c>
      <c r="D484" s="16" t="s">
        <v>27</v>
      </c>
      <c r="E484" s="31" t="s">
        <v>387</v>
      </c>
      <c r="F484" s="79" t="s">
        <v>387</v>
      </c>
      <c r="G484" s="31" t="s">
        <v>514</v>
      </c>
      <c r="H484" s="16" t="s">
        <v>28</v>
      </c>
      <c r="I484" s="17">
        <v>3750</v>
      </c>
      <c r="J484" s="15" t="s">
        <v>77</v>
      </c>
      <c r="K484" s="18">
        <f t="shared" si="10"/>
        <v>9700</v>
      </c>
      <c r="L484" s="18"/>
      <c r="M484" s="18"/>
      <c r="N484" s="57">
        <v>3200</v>
      </c>
      <c r="O484" s="57">
        <v>1600</v>
      </c>
      <c r="P484" s="57">
        <v>1600</v>
      </c>
      <c r="Q484" s="57">
        <v>1700</v>
      </c>
      <c r="R484" s="57">
        <v>1600</v>
      </c>
      <c r="S484" s="57"/>
      <c r="T484" s="57"/>
      <c r="U484" s="57"/>
      <c r="V484" s="57"/>
      <c r="W484" s="57"/>
      <c r="X484" s="58" t="s">
        <v>233</v>
      </c>
      <c r="Y484"/>
      <c r="Z484"/>
      <c r="AA484"/>
      <c r="AB484"/>
      <c r="AC484"/>
      <c r="AD484"/>
      <c r="AE484"/>
      <c r="AF484"/>
      <c r="AG484"/>
      <c r="AH484"/>
      <c r="AI484"/>
      <c r="AJ484"/>
      <c r="AK484"/>
      <c r="AL484"/>
      <c r="AM484"/>
      <c r="AN484"/>
      <c r="AO484"/>
      <c r="AP484"/>
      <c r="AQ484"/>
      <c r="AR484"/>
      <c r="AS484"/>
      <c r="AT484"/>
      <c r="AU484"/>
      <c r="AV484"/>
      <c r="AW484"/>
      <c r="AX484"/>
    </row>
    <row r="485" spans="1:50" s="1" customFormat="1" ht="60" x14ac:dyDescent="0.25">
      <c r="A485" s="14" t="s">
        <v>232</v>
      </c>
      <c r="B485" s="15">
        <v>2522221040</v>
      </c>
      <c r="C485" s="16" t="s">
        <v>26</v>
      </c>
      <c r="D485" s="16" t="s">
        <v>27</v>
      </c>
      <c r="E485" s="31" t="s">
        <v>387</v>
      </c>
      <c r="F485" s="79" t="s">
        <v>387</v>
      </c>
      <c r="G485" s="31" t="s">
        <v>514</v>
      </c>
      <c r="H485" s="16" t="s">
        <v>28</v>
      </c>
      <c r="I485" s="17">
        <v>2110</v>
      </c>
      <c r="J485" s="15" t="s">
        <v>195</v>
      </c>
      <c r="K485" s="18">
        <f t="shared" si="10"/>
        <v>8827</v>
      </c>
      <c r="L485" s="18"/>
      <c r="M485" s="18"/>
      <c r="N485" s="57"/>
      <c r="O485" s="57"/>
      <c r="P485" s="57">
        <v>8827</v>
      </c>
      <c r="Q485" s="57"/>
      <c r="R485" s="57"/>
      <c r="S485" s="57"/>
      <c r="T485" s="57"/>
      <c r="U485" s="57"/>
      <c r="V485" s="57"/>
      <c r="W485" s="57"/>
      <c r="X485" s="58" t="s">
        <v>196</v>
      </c>
      <c r="Y485"/>
      <c r="Z485"/>
      <c r="AA485"/>
      <c r="AB485"/>
      <c r="AC485"/>
      <c r="AD485"/>
      <c r="AE485"/>
      <c r="AF485"/>
      <c r="AG485"/>
      <c r="AH485"/>
      <c r="AI485"/>
      <c r="AJ485"/>
      <c r="AK485"/>
      <c r="AL485"/>
      <c r="AM485"/>
      <c r="AN485"/>
      <c r="AO485"/>
      <c r="AP485"/>
      <c r="AQ485"/>
      <c r="AR485"/>
      <c r="AS485"/>
      <c r="AT485"/>
      <c r="AU485"/>
      <c r="AV485"/>
      <c r="AW485"/>
      <c r="AX485"/>
    </row>
    <row r="486" spans="1:50" s="1" customFormat="1" ht="90" x14ac:dyDescent="0.25">
      <c r="A486" s="14" t="s">
        <v>232</v>
      </c>
      <c r="B486" s="15">
        <v>2522221040</v>
      </c>
      <c r="C486" s="16" t="s">
        <v>26</v>
      </c>
      <c r="D486" s="16" t="s">
        <v>27</v>
      </c>
      <c r="E486" s="31" t="s">
        <v>387</v>
      </c>
      <c r="F486" s="79" t="s">
        <v>387</v>
      </c>
      <c r="G486" s="31" t="s">
        <v>514</v>
      </c>
      <c r="H486" s="16" t="s">
        <v>28</v>
      </c>
      <c r="I486" s="17">
        <v>2140</v>
      </c>
      <c r="J486" s="15" t="s">
        <v>197</v>
      </c>
      <c r="K486" s="18">
        <f t="shared" si="10"/>
        <v>33950</v>
      </c>
      <c r="L486" s="18"/>
      <c r="M486" s="18"/>
      <c r="N486" s="57"/>
      <c r="O486" s="57"/>
      <c r="P486" s="57">
        <v>33950</v>
      </c>
      <c r="Q486" s="57"/>
      <c r="R486" s="57"/>
      <c r="S486" s="57"/>
      <c r="T486" s="57"/>
      <c r="U486" s="57"/>
      <c r="V486" s="57"/>
      <c r="W486" s="57"/>
      <c r="X486" s="58" t="s">
        <v>198</v>
      </c>
      <c r="Y486"/>
      <c r="Z486"/>
      <c r="AA486"/>
      <c r="AB486"/>
      <c r="AC486"/>
      <c r="AD486"/>
      <c r="AE486"/>
      <c r="AF486"/>
      <c r="AG486"/>
      <c r="AH486"/>
      <c r="AI486"/>
      <c r="AJ486"/>
      <c r="AK486"/>
      <c r="AL486"/>
      <c r="AM486"/>
      <c r="AN486"/>
      <c r="AO486"/>
      <c r="AP486"/>
      <c r="AQ486"/>
      <c r="AR486"/>
      <c r="AS486"/>
      <c r="AT486"/>
      <c r="AU486"/>
      <c r="AV486"/>
      <c r="AW486"/>
      <c r="AX486"/>
    </row>
    <row r="487" spans="1:50" s="1" customFormat="1" ht="30" x14ac:dyDescent="0.25">
      <c r="A487" s="14" t="s">
        <v>232</v>
      </c>
      <c r="B487" s="15">
        <v>1422730001</v>
      </c>
      <c r="C487" s="16" t="s">
        <v>26</v>
      </c>
      <c r="D487" s="16" t="s">
        <v>27</v>
      </c>
      <c r="E487" s="31" t="s">
        <v>387</v>
      </c>
      <c r="F487" s="79" t="s">
        <v>387</v>
      </c>
      <c r="G487" s="31" t="s">
        <v>514</v>
      </c>
      <c r="H487" s="16" t="s">
        <v>28</v>
      </c>
      <c r="I487" s="17">
        <v>3720</v>
      </c>
      <c r="J487" s="15" t="s">
        <v>74</v>
      </c>
      <c r="K487" s="18">
        <f t="shared" si="10"/>
        <v>3880</v>
      </c>
      <c r="L487" s="18"/>
      <c r="M487" s="18"/>
      <c r="N487" s="57"/>
      <c r="O487" s="57"/>
      <c r="P487" s="57"/>
      <c r="Q487" s="57"/>
      <c r="R487" s="57"/>
      <c r="S487" s="57">
        <v>970</v>
      </c>
      <c r="T487" s="57">
        <v>970</v>
      </c>
      <c r="U487" s="57">
        <v>970</v>
      </c>
      <c r="V487" s="57">
        <v>970</v>
      </c>
      <c r="W487" s="57"/>
      <c r="X487" s="58" t="s">
        <v>233</v>
      </c>
      <c r="Y487"/>
      <c r="Z487"/>
      <c r="AA487"/>
      <c r="AB487"/>
      <c r="AC487"/>
      <c r="AD487"/>
      <c r="AE487"/>
      <c r="AF487"/>
      <c r="AG487"/>
      <c r="AH487"/>
      <c r="AI487"/>
      <c r="AJ487"/>
      <c r="AK487"/>
      <c r="AL487"/>
      <c r="AM487"/>
      <c r="AN487"/>
      <c r="AO487"/>
      <c r="AP487"/>
      <c r="AQ487"/>
      <c r="AR487"/>
      <c r="AS487"/>
      <c r="AT487"/>
      <c r="AU487"/>
      <c r="AV487"/>
      <c r="AW487"/>
      <c r="AX487"/>
    </row>
    <row r="488" spans="1:50" s="1" customFormat="1" ht="45" x14ac:dyDescent="0.25">
      <c r="A488" s="14" t="s">
        <v>232</v>
      </c>
      <c r="B488" s="15">
        <v>1422730001</v>
      </c>
      <c r="C488" s="16" t="s">
        <v>26</v>
      </c>
      <c r="D488" s="16" t="s">
        <v>27</v>
      </c>
      <c r="E488" s="31" t="s">
        <v>387</v>
      </c>
      <c r="F488" s="79" t="s">
        <v>387</v>
      </c>
      <c r="G488" s="31" t="s">
        <v>514</v>
      </c>
      <c r="H488" s="16" t="s">
        <v>28</v>
      </c>
      <c r="I488" s="17">
        <v>2210</v>
      </c>
      <c r="J488" s="15" t="s">
        <v>65</v>
      </c>
      <c r="K488" s="18">
        <f t="shared" si="10"/>
        <v>10000</v>
      </c>
      <c r="L488" s="18"/>
      <c r="M488" s="18"/>
      <c r="N488" s="57"/>
      <c r="O488" s="57"/>
      <c r="P488" s="57"/>
      <c r="Q488" s="57"/>
      <c r="R488" s="57"/>
      <c r="S488" s="57">
        <v>5000</v>
      </c>
      <c r="T488" s="57"/>
      <c r="U488" s="57"/>
      <c r="V488" s="57">
        <v>5000</v>
      </c>
      <c r="W488" s="57"/>
      <c r="X488" s="58" t="s">
        <v>234</v>
      </c>
      <c r="Y488"/>
      <c r="Z488"/>
      <c r="AA488"/>
      <c r="AB488"/>
      <c r="AC488"/>
      <c r="AD488"/>
      <c r="AE488"/>
      <c r="AF488"/>
      <c r="AG488"/>
      <c r="AH488"/>
      <c r="AI488"/>
      <c r="AJ488"/>
      <c r="AK488"/>
      <c r="AL488"/>
      <c r="AM488"/>
      <c r="AN488"/>
      <c r="AO488"/>
      <c r="AP488"/>
      <c r="AQ488"/>
      <c r="AR488"/>
      <c r="AS488"/>
      <c r="AT488"/>
      <c r="AU488"/>
      <c r="AV488"/>
      <c r="AW488"/>
      <c r="AX488"/>
    </row>
    <row r="489" spans="1:50" s="1" customFormat="1" ht="30" x14ac:dyDescent="0.25">
      <c r="A489" s="14" t="s">
        <v>232</v>
      </c>
      <c r="B489" s="15">
        <v>1522010000</v>
      </c>
      <c r="C489" s="16" t="s">
        <v>26</v>
      </c>
      <c r="D489" s="16" t="s">
        <v>27</v>
      </c>
      <c r="E489" s="31" t="s">
        <v>387</v>
      </c>
      <c r="F489" s="79" t="s">
        <v>387</v>
      </c>
      <c r="G489" s="31" t="s">
        <v>514</v>
      </c>
      <c r="H489" s="16" t="s">
        <v>28</v>
      </c>
      <c r="I489" s="17">
        <v>3290</v>
      </c>
      <c r="J489" s="15" t="s">
        <v>260</v>
      </c>
      <c r="K489" s="18">
        <f t="shared" ref="K489" si="11">SUM(L489:W489)</f>
        <v>2000</v>
      </c>
      <c r="L489" s="18"/>
      <c r="M489" s="18">
        <v>182</v>
      </c>
      <c r="N489" s="18">
        <v>182</v>
      </c>
      <c r="O489" s="18">
        <v>182</v>
      </c>
      <c r="P489" s="18">
        <v>182</v>
      </c>
      <c r="Q489" s="18">
        <v>182</v>
      </c>
      <c r="R489" s="18">
        <v>182</v>
      </c>
      <c r="S489" s="18">
        <v>182</v>
      </c>
      <c r="T489" s="18">
        <v>182</v>
      </c>
      <c r="U489" s="18">
        <v>182</v>
      </c>
      <c r="V489" s="18">
        <v>182</v>
      </c>
      <c r="W489" s="18">
        <v>180</v>
      </c>
      <c r="X489" s="58" t="s">
        <v>233</v>
      </c>
      <c r="Y489"/>
      <c r="Z489"/>
      <c r="AA489"/>
      <c r="AB489"/>
      <c r="AC489"/>
      <c r="AD489"/>
      <c r="AE489"/>
      <c r="AF489"/>
      <c r="AG489"/>
      <c r="AH489"/>
      <c r="AI489"/>
      <c r="AJ489"/>
      <c r="AK489"/>
      <c r="AL489"/>
      <c r="AM489"/>
      <c r="AN489"/>
      <c r="AO489"/>
      <c r="AP489"/>
      <c r="AQ489"/>
      <c r="AR489"/>
      <c r="AS489"/>
      <c r="AT489"/>
      <c r="AU489"/>
      <c r="AV489"/>
      <c r="AW489"/>
      <c r="AX489"/>
    </row>
    <row r="490" spans="1:50" s="1" customFormat="1" ht="48.75" x14ac:dyDescent="0.25">
      <c r="A490" s="14" t="s">
        <v>232</v>
      </c>
      <c r="B490" s="15">
        <v>1422730001</v>
      </c>
      <c r="C490" s="16" t="s">
        <v>26</v>
      </c>
      <c r="D490" s="16" t="s">
        <v>27</v>
      </c>
      <c r="E490" s="31" t="s">
        <v>387</v>
      </c>
      <c r="F490" s="79" t="s">
        <v>387</v>
      </c>
      <c r="G490" s="31" t="s">
        <v>514</v>
      </c>
      <c r="H490" s="16" t="s">
        <v>28</v>
      </c>
      <c r="I490" s="17">
        <v>3820</v>
      </c>
      <c r="J490" s="15" t="s">
        <v>236</v>
      </c>
      <c r="K490" s="18">
        <f t="shared" si="10"/>
        <v>19400</v>
      </c>
      <c r="L490" s="18"/>
      <c r="M490" s="18"/>
      <c r="N490" s="57"/>
      <c r="O490" s="57"/>
      <c r="P490" s="57"/>
      <c r="Q490" s="57"/>
      <c r="R490" s="57"/>
      <c r="S490" s="57">
        <v>19400</v>
      </c>
      <c r="T490" s="57"/>
      <c r="U490" s="57"/>
      <c r="V490" s="57"/>
      <c r="W490" s="57"/>
      <c r="X490" s="58" t="s">
        <v>237</v>
      </c>
      <c r="Y490"/>
      <c r="Z490"/>
      <c r="AA490"/>
      <c r="AB490"/>
      <c r="AC490"/>
      <c r="AD490"/>
      <c r="AE490"/>
      <c r="AF490"/>
      <c r="AG490"/>
      <c r="AH490"/>
      <c r="AI490"/>
      <c r="AJ490"/>
      <c r="AK490"/>
      <c r="AL490"/>
      <c r="AM490"/>
      <c r="AN490"/>
      <c r="AO490"/>
      <c r="AP490"/>
      <c r="AQ490"/>
      <c r="AR490"/>
      <c r="AS490"/>
      <c r="AT490"/>
      <c r="AU490"/>
      <c r="AV490"/>
      <c r="AW490"/>
      <c r="AX490"/>
    </row>
    <row r="491" spans="1:50" s="1" customFormat="1" ht="30" x14ac:dyDescent="0.25">
      <c r="A491" s="14" t="s">
        <v>232</v>
      </c>
      <c r="B491" s="15">
        <v>1422730001</v>
      </c>
      <c r="C491" s="16" t="s">
        <v>26</v>
      </c>
      <c r="D491" s="16" t="s">
        <v>27</v>
      </c>
      <c r="E491" s="31" t="s">
        <v>387</v>
      </c>
      <c r="F491" s="79" t="s">
        <v>387</v>
      </c>
      <c r="G491" s="31" t="s">
        <v>514</v>
      </c>
      <c r="H491" s="16" t="s">
        <v>28</v>
      </c>
      <c r="I491" s="17">
        <v>3850</v>
      </c>
      <c r="J491" s="15" t="s">
        <v>238</v>
      </c>
      <c r="K491" s="18">
        <f t="shared" si="10"/>
        <v>9700</v>
      </c>
      <c r="L491" s="18"/>
      <c r="M491" s="18"/>
      <c r="N491" s="57"/>
      <c r="O491" s="57"/>
      <c r="P491" s="57"/>
      <c r="Q491" s="57"/>
      <c r="R491" s="57"/>
      <c r="S491" s="57">
        <v>9700</v>
      </c>
      <c r="T491" s="57"/>
      <c r="U491" s="57"/>
      <c r="V491" s="57"/>
      <c r="W491" s="57"/>
      <c r="X491" s="58" t="s">
        <v>239</v>
      </c>
      <c r="Y491"/>
      <c r="Z491"/>
      <c r="AA491"/>
      <c r="AB491"/>
      <c r="AC491"/>
      <c r="AD491"/>
      <c r="AE491"/>
      <c r="AF491"/>
      <c r="AG491"/>
      <c r="AH491"/>
      <c r="AI491"/>
      <c r="AJ491"/>
      <c r="AK491"/>
      <c r="AL491"/>
      <c r="AM491"/>
      <c r="AN491"/>
      <c r="AO491"/>
      <c r="AP491"/>
      <c r="AQ491"/>
      <c r="AR491"/>
      <c r="AS491"/>
      <c r="AT491"/>
      <c r="AU491"/>
      <c r="AV491"/>
      <c r="AW491"/>
      <c r="AX491"/>
    </row>
    <row r="492" spans="1:50" s="1" customFormat="1" ht="30" x14ac:dyDescent="0.25">
      <c r="A492" s="14" t="s">
        <v>232</v>
      </c>
      <c r="B492" s="15">
        <v>1422730001</v>
      </c>
      <c r="C492" s="16" t="s">
        <v>26</v>
      </c>
      <c r="D492" s="16" t="s">
        <v>27</v>
      </c>
      <c r="E492" s="31" t="s">
        <v>387</v>
      </c>
      <c r="F492" s="79" t="s">
        <v>387</v>
      </c>
      <c r="G492" s="31" t="s">
        <v>514</v>
      </c>
      <c r="H492" s="16" t="s">
        <v>28</v>
      </c>
      <c r="I492" s="17">
        <v>3750</v>
      </c>
      <c r="J492" s="15" t="s">
        <v>77</v>
      </c>
      <c r="K492" s="18">
        <f t="shared" si="10"/>
        <v>6500</v>
      </c>
      <c r="L492" s="18"/>
      <c r="M492" s="18"/>
      <c r="N492" s="57"/>
      <c r="O492" s="57"/>
      <c r="P492" s="57"/>
      <c r="Q492" s="57"/>
      <c r="R492" s="57"/>
      <c r="S492" s="57">
        <v>1700</v>
      </c>
      <c r="T492" s="57">
        <v>1600</v>
      </c>
      <c r="U492" s="57">
        <v>1600</v>
      </c>
      <c r="V492" s="57">
        <v>1600</v>
      </c>
      <c r="W492" s="57"/>
      <c r="X492" s="58" t="s">
        <v>233</v>
      </c>
      <c r="Y492"/>
      <c r="Z492"/>
      <c r="AA492"/>
      <c r="AB492"/>
      <c r="AC492"/>
      <c r="AD492"/>
      <c r="AE492"/>
      <c r="AF492"/>
      <c r="AG492"/>
      <c r="AH492"/>
      <c r="AI492"/>
      <c r="AJ492"/>
      <c r="AK492"/>
      <c r="AL492"/>
      <c r="AM492"/>
      <c r="AN492"/>
      <c r="AO492"/>
      <c r="AP492"/>
      <c r="AQ492"/>
      <c r="AR492"/>
      <c r="AS492"/>
      <c r="AT492"/>
      <c r="AU492"/>
      <c r="AV492"/>
      <c r="AW492"/>
      <c r="AX492"/>
    </row>
    <row r="493" spans="1:50" s="1" customFormat="1" ht="45" x14ac:dyDescent="0.25">
      <c r="A493" s="14" t="s">
        <v>240</v>
      </c>
      <c r="B493" s="15">
        <v>2522221040</v>
      </c>
      <c r="C493" s="16" t="s">
        <v>23</v>
      </c>
      <c r="D493" s="16" t="s">
        <v>24</v>
      </c>
      <c r="E493" s="31" t="s">
        <v>388</v>
      </c>
      <c r="F493" s="79" t="s">
        <v>388</v>
      </c>
      <c r="G493" s="31" t="s">
        <v>500</v>
      </c>
      <c r="H493" s="16" t="s">
        <v>25</v>
      </c>
      <c r="I493" s="17">
        <v>3340</v>
      </c>
      <c r="J493" s="15" t="s">
        <v>153</v>
      </c>
      <c r="K493" s="18">
        <f t="shared" si="10"/>
        <v>38800</v>
      </c>
      <c r="L493" s="18"/>
      <c r="M493" s="18"/>
      <c r="N493" s="57">
        <v>38800</v>
      </c>
      <c r="O493" s="57"/>
      <c r="P493" s="57"/>
      <c r="Q493" s="57"/>
      <c r="R493" s="57"/>
      <c r="S493" s="57"/>
      <c r="T493" s="57"/>
      <c r="U493" s="57"/>
      <c r="V493" s="57"/>
      <c r="W493" s="57"/>
      <c r="X493" s="58" t="s">
        <v>241</v>
      </c>
      <c r="Y493"/>
      <c r="Z493"/>
      <c r="AA493"/>
      <c r="AB493"/>
      <c r="AC493"/>
      <c r="AD493"/>
      <c r="AE493"/>
      <c r="AF493"/>
      <c r="AG493"/>
      <c r="AH493"/>
      <c r="AI493"/>
      <c r="AJ493"/>
      <c r="AK493"/>
      <c r="AL493"/>
      <c r="AM493"/>
      <c r="AN493"/>
      <c r="AO493"/>
      <c r="AP493"/>
      <c r="AQ493"/>
      <c r="AR493"/>
      <c r="AS493"/>
      <c r="AT493"/>
      <c r="AU493"/>
      <c r="AV493"/>
      <c r="AW493"/>
      <c r="AX493"/>
    </row>
    <row r="494" spans="1:50" s="1" customFormat="1" ht="60.75" x14ac:dyDescent="0.25">
      <c r="A494" s="14" t="s">
        <v>240</v>
      </c>
      <c r="B494" s="15">
        <v>2522221040</v>
      </c>
      <c r="C494" s="16" t="s">
        <v>23</v>
      </c>
      <c r="D494" s="16" t="s">
        <v>24</v>
      </c>
      <c r="E494" s="31" t="s">
        <v>388</v>
      </c>
      <c r="F494" s="79" t="s">
        <v>388</v>
      </c>
      <c r="G494" s="31" t="s">
        <v>500</v>
      </c>
      <c r="H494" s="16" t="s">
        <v>25</v>
      </c>
      <c r="I494" s="17">
        <v>3340</v>
      </c>
      <c r="J494" s="15" t="s">
        <v>82</v>
      </c>
      <c r="K494" s="18">
        <f t="shared" si="10"/>
        <v>10000</v>
      </c>
      <c r="L494" s="18"/>
      <c r="M494" s="18"/>
      <c r="N494" s="57"/>
      <c r="O494" s="57"/>
      <c r="P494" s="57">
        <v>10000</v>
      </c>
      <c r="Q494" s="57"/>
      <c r="R494" s="57"/>
      <c r="S494" s="57"/>
      <c r="T494" s="57"/>
      <c r="U494" s="57"/>
      <c r="V494" s="57"/>
      <c r="W494" s="57"/>
      <c r="X494" s="58" t="s">
        <v>225</v>
      </c>
      <c r="Y494"/>
      <c r="Z494"/>
      <c r="AA494"/>
      <c r="AB494"/>
      <c r="AC494"/>
      <c r="AD494"/>
      <c r="AE494"/>
      <c r="AF494"/>
      <c r="AG494"/>
      <c r="AH494"/>
      <c r="AI494"/>
      <c r="AJ494"/>
      <c r="AK494"/>
      <c r="AL494"/>
      <c r="AM494"/>
      <c r="AN494"/>
      <c r="AO494"/>
      <c r="AP494"/>
      <c r="AQ494"/>
      <c r="AR494"/>
      <c r="AS494"/>
      <c r="AT494"/>
      <c r="AU494"/>
      <c r="AV494"/>
      <c r="AW494"/>
      <c r="AX494"/>
    </row>
    <row r="495" spans="1:50" s="1" customFormat="1" ht="105" x14ac:dyDescent="0.25">
      <c r="A495" s="14" t="s">
        <v>240</v>
      </c>
      <c r="B495" s="15">
        <v>2522221040</v>
      </c>
      <c r="C495" s="16" t="s">
        <v>23</v>
      </c>
      <c r="D495" s="16" t="s">
        <v>24</v>
      </c>
      <c r="E495" s="31" t="s">
        <v>388</v>
      </c>
      <c r="F495" s="79" t="s">
        <v>388</v>
      </c>
      <c r="G495" s="31" t="s">
        <v>500</v>
      </c>
      <c r="H495" s="16" t="s">
        <v>25</v>
      </c>
      <c r="I495" s="17">
        <v>3530</v>
      </c>
      <c r="J495" s="15" t="s">
        <v>242</v>
      </c>
      <c r="K495" s="18">
        <f t="shared" si="10"/>
        <v>20000</v>
      </c>
      <c r="L495" s="18"/>
      <c r="M495" s="18"/>
      <c r="N495" s="57"/>
      <c r="O495" s="57">
        <v>20000</v>
      </c>
      <c r="P495" s="57"/>
      <c r="Q495" s="57"/>
      <c r="R495" s="57"/>
      <c r="S495" s="57"/>
      <c r="T495" s="57"/>
      <c r="U495" s="57"/>
      <c r="V495" s="57"/>
      <c r="W495" s="57"/>
      <c r="X495" s="58" t="s">
        <v>243</v>
      </c>
      <c r="Y495"/>
      <c r="Z495"/>
      <c r="AA495"/>
      <c r="AB495"/>
      <c r="AC495"/>
      <c r="AD495"/>
      <c r="AE495"/>
      <c r="AF495"/>
      <c r="AG495"/>
      <c r="AH495"/>
      <c r="AI495"/>
      <c r="AJ495"/>
      <c r="AK495"/>
      <c r="AL495"/>
      <c r="AM495"/>
      <c r="AN495"/>
      <c r="AO495"/>
      <c r="AP495"/>
      <c r="AQ495"/>
      <c r="AR495"/>
      <c r="AS495"/>
      <c r="AT495"/>
      <c r="AU495"/>
      <c r="AV495"/>
      <c r="AW495"/>
      <c r="AX495"/>
    </row>
    <row r="496" spans="1:50" s="1" customFormat="1" ht="45" x14ac:dyDescent="0.25">
      <c r="A496" s="14" t="s">
        <v>240</v>
      </c>
      <c r="B496" s="15">
        <v>2522221040</v>
      </c>
      <c r="C496" s="16" t="s">
        <v>23</v>
      </c>
      <c r="D496" s="16" t="s">
        <v>24</v>
      </c>
      <c r="E496" s="31" t="s">
        <v>388</v>
      </c>
      <c r="F496" s="79" t="s">
        <v>388</v>
      </c>
      <c r="G496" s="31" t="s">
        <v>500</v>
      </c>
      <c r="H496" s="16" t="s">
        <v>25</v>
      </c>
      <c r="I496" s="17">
        <v>3820</v>
      </c>
      <c r="J496" s="15" t="s">
        <v>84</v>
      </c>
      <c r="K496" s="18">
        <f t="shared" si="10"/>
        <v>92000</v>
      </c>
      <c r="L496" s="18"/>
      <c r="M496" s="18"/>
      <c r="N496" s="57">
        <v>92000</v>
      </c>
      <c r="O496" s="57"/>
      <c r="P496" s="57"/>
      <c r="Q496" s="57"/>
      <c r="R496" s="57"/>
      <c r="S496" s="57"/>
      <c r="T496" s="57"/>
      <c r="U496" s="57"/>
      <c r="V496" s="57"/>
      <c r="W496" s="57"/>
      <c r="X496" s="58" t="s">
        <v>244</v>
      </c>
      <c r="Y496"/>
      <c r="Z496"/>
      <c r="AA496"/>
      <c r="AB496"/>
      <c r="AC496"/>
      <c r="AD496"/>
      <c r="AE496"/>
      <c r="AF496"/>
      <c r="AG496"/>
      <c r="AH496"/>
      <c r="AI496"/>
      <c r="AJ496"/>
      <c r="AK496"/>
      <c r="AL496"/>
      <c r="AM496"/>
      <c r="AN496"/>
      <c r="AO496"/>
      <c r="AP496"/>
      <c r="AQ496"/>
      <c r="AR496"/>
      <c r="AS496"/>
      <c r="AT496"/>
      <c r="AU496"/>
      <c r="AV496"/>
      <c r="AW496"/>
      <c r="AX496"/>
    </row>
    <row r="497" spans="1:50" s="1" customFormat="1" ht="45" x14ac:dyDescent="0.25">
      <c r="A497" s="14" t="s">
        <v>240</v>
      </c>
      <c r="B497" s="15">
        <v>2522221040</v>
      </c>
      <c r="C497" s="16" t="s">
        <v>23</v>
      </c>
      <c r="D497" s="16" t="s">
        <v>24</v>
      </c>
      <c r="E497" s="31" t="s">
        <v>388</v>
      </c>
      <c r="F497" s="79" t="s">
        <v>388</v>
      </c>
      <c r="G497" s="31" t="s">
        <v>500</v>
      </c>
      <c r="H497" s="16" t="s">
        <v>25</v>
      </c>
      <c r="I497" s="17">
        <v>3820</v>
      </c>
      <c r="J497" s="15" t="s">
        <v>84</v>
      </c>
      <c r="K497" s="18">
        <f t="shared" si="10"/>
        <v>38000</v>
      </c>
      <c r="L497" s="18"/>
      <c r="M497" s="18"/>
      <c r="N497" s="57">
        <v>38000</v>
      </c>
      <c r="O497" s="57"/>
      <c r="P497" s="57"/>
      <c r="Q497" s="57"/>
      <c r="R497" s="57"/>
      <c r="S497" s="57"/>
      <c r="T497" s="57"/>
      <c r="U497" s="57"/>
      <c r="V497" s="57"/>
      <c r="W497" s="57"/>
      <c r="X497" s="58" t="s">
        <v>245</v>
      </c>
      <c r="Y497"/>
      <c r="Z497"/>
      <c r="AA497"/>
      <c r="AB497"/>
      <c r="AC497"/>
      <c r="AD497"/>
      <c r="AE497"/>
      <c r="AF497"/>
      <c r="AG497"/>
      <c r="AH497"/>
      <c r="AI497"/>
      <c r="AJ497"/>
      <c r="AK497"/>
      <c r="AL497"/>
      <c r="AM497"/>
      <c r="AN497"/>
      <c r="AO497"/>
      <c r="AP497"/>
      <c r="AQ497"/>
      <c r="AR497"/>
      <c r="AS497"/>
      <c r="AT497"/>
      <c r="AU497"/>
      <c r="AV497"/>
      <c r="AW497"/>
      <c r="AX497"/>
    </row>
    <row r="498" spans="1:50" s="1" customFormat="1" ht="48.75" x14ac:dyDescent="0.25">
      <c r="A498" s="14" t="s">
        <v>240</v>
      </c>
      <c r="B498" s="15">
        <v>2522221040</v>
      </c>
      <c r="C498" s="16" t="s">
        <v>23</v>
      </c>
      <c r="D498" s="16" t="s">
        <v>24</v>
      </c>
      <c r="E498" s="31" t="s">
        <v>388</v>
      </c>
      <c r="F498" s="79" t="s">
        <v>388</v>
      </c>
      <c r="G498" s="31" t="s">
        <v>500</v>
      </c>
      <c r="H498" s="16" t="s">
        <v>25</v>
      </c>
      <c r="I498" s="17">
        <v>3990</v>
      </c>
      <c r="J498" s="15" t="s">
        <v>145</v>
      </c>
      <c r="K498" s="18">
        <f t="shared" si="10"/>
        <v>40000</v>
      </c>
      <c r="L498" s="18"/>
      <c r="M498" s="18"/>
      <c r="N498" s="57"/>
      <c r="O498" s="57"/>
      <c r="P498" s="57"/>
      <c r="Q498" s="57">
        <v>40000</v>
      </c>
      <c r="R498" s="57"/>
      <c r="S498" s="57"/>
      <c r="T498" s="57"/>
      <c r="U498" s="57"/>
      <c r="V498" s="57"/>
      <c r="W498" s="57"/>
      <c r="X498" s="58" t="s">
        <v>246</v>
      </c>
      <c r="Y498"/>
      <c r="Z498"/>
      <c r="AA498"/>
      <c r="AB498"/>
      <c r="AC498"/>
      <c r="AD498"/>
      <c r="AE498"/>
      <c r="AF498"/>
      <c r="AG498"/>
      <c r="AH498"/>
      <c r="AI498"/>
      <c r="AJ498"/>
      <c r="AK498"/>
      <c r="AL498"/>
      <c r="AM498"/>
      <c r="AN498"/>
      <c r="AO498"/>
      <c r="AP498"/>
      <c r="AQ498"/>
      <c r="AR498"/>
      <c r="AS498"/>
      <c r="AT498"/>
      <c r="AU498"/>
      <c r="AV498"/>
      <c r="AW498"/>
      <c r="AX498"/>
    </row>
    <row r="499" spans="1:50" s="1" customFormat="1" ht="45" x14ac:dyDescent="0.25">
      <c r="A499" s="14" t="s">
        <v>240</v>
      </c>
      <c r="B499" s="15">
        <v>1422730001</v>
      </c>
      <c r="C499" s="16" t="s">
        <v>23</v>
      </c>
      <c r="D499" s="16" t="s">
        <v>24</v>
      </c>
      <c r="E499" s="31" t="s">
        <v>388</v>
      </c>
      <c r="F499" s="79" t="s">
        <v>388</v>
      </c>
      <c r="G499" s="31" t="s">
        <v>500</v>
      </c>
      <c r="H499" s="16" t="s">
        <v>25</v>
      </c>
      <c r="I499" s="17">
        <v>3390</v>
      </c>
      <c r="J499" s="15" t="s">
        <v>247</v>
      </c>
      <c r="K499" s="18">
        <f t="shared" si="10"/>
        <v>45000</v>
      </c>
      <c r="L499" s="18"/>
      <c r="M499" s="18"/>
      <c r="N499" s="57"/>
      <c r="O499" s="57"/>
      <c r="P499" s="57"/>
      <c r="Q499" s="57"/>
      <c r="R499" s="57"/>
      <c r="S499" s="57"/>
      <c r="T499" s="57"/>
      <c r="U499" s="57"/>
      <c r="V499" s="57">
        <v>45000</v>
      </c>
      <c r="W499" s="57"/>
      <c r="X499" s="58" t="s">
        <v>248</v>
      </c>
      <c r="Y499"/>
      <c r="Z499"/>
      <c r="AA499"/>
      <c r="AB499"/>
      <c r="AC499"/>
      <c r="AD499"/>
      <c r="AE499"/>
      <c r="AF499"/>
      <c r="AG499"/>
      <c r="AH499"/>
      <c r="AI499"/>
      <c r="AJ499"/>
      <c r="AK499"/>
      <c r="AL499"/>
      <c r="AM499"/>
      <c r="AN499"/>
      <c r="AO499"/>
      <c r="AP499"/>
      <c r="AQ499"/>
      <c r="AR499"/>
      <c r="AS499"/>
      <c r="AT499"/>
      <c r="AU499"/>
      <c r="AV499"/>
      <c r="AW499"/>
      <c r="AX499"/>
    </row>
    <row r="500" spans="1:50" s="1" customFormat="1" ht="45" x14ac:dyDescent="0.25">
      <c r="A500" s="14" t="s">
        <v>240</v>
      </c>
      <c r="B500" s="15">
        <v>1422730001</v>
      </c>
      <c r="C500" s="16" t="s">
        <v>23</v>
      </c>
      <c r="D500" s="16" t="s">
        <v>24</v>
      </c>
      <c r="E500" s="31" t="s">
        <v>388</v>
      </c>
      <c r="F500" s="79" t="s">
        <v>388</v>
      </c>
      <c r="G500" s="31" t="s">
        <v>500</v>
      </c>
      <c r="H500" s="16" t="s">
        <v>25</v>
      </c>
      <c r="I500" s="17">
        <v>3340</v>
      </c>
      <c r="J500" s="15" t="s">
        <v>82</v>
      </c>
      <c r="K500" s="18">
        <f t="shared" si="10"/>
        <v>97000</v>
      </c>
      <c r="L500" s="18"/>
      <c r="M500" s="18"/>
      <c r="N500" s="57"/>
      <c r="O500" s="57"/>
      <c r="P500" s="57"/>
      <c r="Q500" s="57"/>
      <c r="R500" s="57">
        <v>48500</v>
      </c>
      <c r="S500" s="57">
        <v>48500</v>
      </c>
      <c r="T500" s="57"/>
      <c r="U500" s="57"/>
      <c r="V500" s="57"/>
      <c r="W500" s="57"/>
      <c r="X500" s="58" t="s">
        <v>241</v>
      </c>
      <c r="Y500"/>
      <c r="Z500"/>
      <c r="AA500"/>
      <c r="AB500"/>
      <c r="AC500"/>
      <c r="AD500"/>
      <c r="AE500"/>
      <c r="AF500"/>
      <c r="AG500"/>
      <c r="AH500"/>
      <c r="AI500"/>
      <c r="AJ500"/>
      <c r="AK500"/>
      <c r="AL500"/>
      <c r="AM500"/>
      <c r="AN500"/>
      <c r="AO500"/>
      <c r="AP500"/>
      <c r="AQ500"/>
      <c r="AR500"/>
      <c r="AS500"/>
      <c r="AT500"/>
      <c r="AU500"/>
      <c r="AV500"/>
      <c r="AW500"/>
      <c r="AX500"/>
    </row>
    <row r="501" spans="1:50" s="1" customFormat="1" ht="60.75" x14ac:dyDescent="0.25">
      <c r="A501" s="14" t="s">
        <v>240</v>
      </c>
      <c r="B501" s="15">
        <v>1422730001</v>
      </c>
      <c r="C501" s="16" t="s">
        <v>23</v>
      </c>
      <c r="D501" s="16" t="s">
        <v>24</v>
      </c>
      <c r="E501" s="31" t="s">
        <v>388</v>
      </c>
      <c r="F501" s="79" t="s">
        <v>388</v>
      </c>
      <c r="G501" s="31" t="s">
        <v>500</v>
      </c>
      <c r="H501" s="16" t="s">
        <v>25</v>
      </c>
      <c r="I501" s="17">
        <v>3340</v>
      </c>
      <c r="J501" s="15" t="s">
        <v>82</v>
      </c>
      <c r="K501" s="18">
        <f t="shared" si="10"/>
        <v>5520</v>
      </c>
      <c r="L501" s="18"/>
      <c r="M501" s="18"/>
      <c r="N501" s="57"/>
      <c r="O501" s="57"/>
      <c r="P501" s="57"/>
      <c r="Q501" s="57"/>
      <c r="R501" s="57"/>
      <c r="S501" s="57"/>
      <c r="T501" s="57">
        <v>5520</v>
      </c>
      <c r="U501" s="57"/>
      <c r="V501" s="57"/>
      <c r="W501" s="57"/>
      <c r="X501" s="58" t="s">
        <v>225</v>
      </c>
      <c r="Y501"/>
      <c r="Z501"/>
      <c r="AA501"/>
      <c r="AB501"/>
      <c r="AC501"/>
      <c r="AD501"/>
      <c r="AE501"/>
      <c r="AF501"/>
      <c r="AG501"/>
      <c r="AH501"/>
      <c r="AI501"/>
      <c r="AJ501"/>
      <c r="AK501"/>
      <c r="AL501"/>
      <c r="AM501"/>
      <c r="AN501"/>
      <c r="AO501"/>
      <c r="AP501"/>
      <c r="AQ501"/>
      <c r="AR501"/>
      <c r="AS501"/>
      <c r="AT501"/>
      <c r="AU501"/>
      <c r="AV501"/>
      <c r="AW501"/>
      <c r="AX501"/>
    </row>
    <row r="502" spans="1:50" s="1" customFormat="1" ht="45" x14ac:dyDescent="0.25">
      <c r="A502" s="14" t="s">
        <v>240</v>
      </c>
      <c r="B502" s="15">
        <v>1422730001</v>
      </c>
      <c r="C502" s="16" t="s">
        <v>23</v>
      </c>
      <c r="D502" s="16" t="s">
        <v>24</v>
      </c>
      <c r="E502" s="31" t="s">
        <v>388</v>
      </c>
      <c r="F502" s="79" t="s">
        <v>388</v>
      </c>
      <c r="G502" s="31" t="s">
        <v>500</v>
      </c>
      <c r="H502" s="16" t="s">
        <v>25</v>
      </c>
      <c r="I502" s="17">
        <v>3820</v>
      </c>
      <c r="J502" s="15" t="s">
        <v>84</v>
      </c>
      <c r="K502" s="18">
        <f t="shared" si="10"/>
        <v>92000</v>
      </c>
      <c r="L502" s="18"/>
      <c r="M502" s="18"/>
      <c r="N502" s="57"/>
      <c r="O502" s="57"/>
      <c r="P502" s="57"/>
      <c r="Q502" s="57"/>
      <c r="R502" s="57"/>
      <c r="S502" s="57"/>
      <c r="T502" s="57"/>
      <c r="U502" s="57">
        <v>92000</v>
      </c>
      <c r="V502" s="57"/>
      <c r="W502" s="57"/>
      <c r="X502" s="58" t="s">
        <v>249</v>
      </c>
      <c r="Y502"/>
      <c r="Z502"/>
      <c r="AA502"/>
      <c r="AB502"/>
      <c r="AC502"/>
      <c r="AD502"/>
      <c r="AE502"/>
      <c r="AF502"/>
      <c r="AG502"/>
      <c r="AH502"/>
      <c r="AI502"/>
      <c r="AJ502"/>
      <c r="AK502"/>
      <c r="AL502"/>
      <c r="AM502"/>
      <c r="AN502"/>
      <c r="AO502"/>
      <c r="AP502"/>
      <c r="AQ502"/>
      <c r="AR502"/>
      <c r="AS502"/>
      <c r="AT502"/>
      <c r="AU502"/>
      <c r="AV502"/>
      <c r="AW502"/>
      <c r="AX502"/>
    </row>
    <row r="503" spans="1:50" s="1" customFormat="1" ht="45" x14ac:dyDescent="0.25">
      <c r="A503" s="14" t="s">
        <v>240</v>
      </c>
      <c r="B503" s="15">
        <v>1422730001</v>
      </c>
      <c r="C503" s="16" t="s">
        <v>23</v>
      </c>
      <c r="D503" s="16" t="s">
        <v>24</v>
      </c>
      <c r="E503" s="31" t="s">
        <v>388</v>
      </c>
      <c r="F503" s="79" t="s">
        <v>388</v>
      </c>
      <c r="G503" s="31" t="s">
        <v>500</v>
      </c>
      <c r="H503" s="16" t="s">
        <v>25</v>
      </c>
      <c r="I503" s="17">
        <v>3820</v>
      </c>
      <c r="J503" s="15" t="s">
        <v>84</v>
      </c>
      <c r="K503" s="18">
        <f t="shared" si="10"/>
        <v>38000</v>
      </c>
      <c r="L503" s="18"/>
      <c r="M503" s="18"/>
      <c r="N503" s="57"/>
      <c r="O503" s="57"/>
      <c r="P503" s="57"/>
      <c r="Q503" s="57"/>
      <c r="R503" s="57"/>
      <c r="S503" s="57"/>
      <c r="T503" s="57"/>
      <c r="U503" s="57">
        <v>38000</v>
      </c>
      <c r="V503" s="57"/>
      <c r="W503" s="57"/>
      <c r="X503" s="58" t="s">
        <v>245</v>
      </c>
      <c r="Y503"/>
      <c r="Z503"/>
      <c r="AA503"/>
      <c r="AB503"/>
      <c r="AC503"/>
      <c r="AD503"/>
      <c r="AE503"/>
      <c r="AF503"/>
      <c r="AG503"/>
      <c r="AH503"/>
      <c r="AI503"/>
      <c r="AJ503"/>
      <c r="AK503"/>
      <c r="AL503"/>
      <c r="AM503"/>
      <c r="AN503"/>
      <c r="AO503"/>
      <c r="AP503"/>
      <c r="AQ503"/>
      <c r="AR503"/>
      <c r="AS503"/>
      <c r="AT503"/>
      <c r="AU503"/>
      <c r="AV503"/>
      <c r="AW503"/>
      <c r="AX503"/>
    </row>
    <row r="504" spans="1:50" s="1" customFormat="1" ht="45" x14ac:dyDescent="0.25">
      <c r="A504" s="14" t="s">
        <v>250</v>
      </c>
      <c r="B504" s="15">
        <v>1522010000</v>
      </c>
      <c r="C504" s="16" t="s">
        <v>23</v>
      </c>
      <c r="D504" s="16" t="s">
        <v>24</v>
      </c>
      <c r="E504" s="31" t="s">
        <v>388</v>
      </c>
      <c r="F504" s="79" t="s">
        <v>392</v>
      </c>
      <c r="G504" s="31" t="s">
        <v>501</v>
      </c>
      <c r="H504" s="16" t="s">
        <v>25</v>
      </c>
      <c r="I504" s="17">
        <v>2210</v>
      </c>
      <c r="J504" s="15" t="s">
        <v>65</v>
      </c>
      <c r="K504" s="18">
        <f t="shared" si="10"/>
        <v>13000</v>
      </c>
      <c r="L504" s="18">
        <v>4000</v>
      </c>
      <c r="M504" s="18">
        <v>5000</v>
      </c>
      <c r="N504" s="57">
        <v>4000</v>
      </c>
      <c r="O504" s="57"/>
      <c r="P504" s="57"/>
      <c r="Q504" s="57"/>
      <c r="R504" s="57"/>
      <c r="S504" s="57"/>
      <c r="T504" s="57"/>
      <c r="U504" s="57"/>
      <c r="V504" s="57"/>
      <c r="W504" s="57"/>
      <c r="X504" s="58" t="s">
        <v>251</v>
      </c>
      <c r="Y504"/>
      <c r="Z504"/>
      <c r="AA504"/>
      <c r="AB504"/>
      <c r="AC504"/>
      <c r="AD504"/>
      <c r="AE504"/>
      <c r="AF504"/>
      <c r="AG504"/>
      <c r="AH504"/>
      <c r="AI504"/>
      <c r="AJ504"/>
      <c r="AK504"/>
      <c r="AL504"/>
      <c r="AM504"/>
      <c r="AN504"/>
      <c r="AO504"/>
      <c r="AP504"/>
      <c r="AQ504"/>
      <c r="AR504"/>
      <c r="AS504"/>
      <c r="AT504"/>
      <c r="AU504"/>
      <c r="AV504"/>
      <c r="AW504"/>
      <c r="AX504"/>
    </row>
    <row r="505" spans="1:50" s="1" customFormat="1" ht="60" x14ac:dyDescent="0.25">
      <c r="A505" s="14" t="s">
        <v>250</v>
      </c>
      <c r="B505" s="15">
        <v>1522010000</v>
      </c>
      <c r="C505" s="16" t="s">
        <v>23</v>
      </c>
      <c r="D505" s="16" t="s">
        <v>24</v>
      </c>
      <c r="E505" s="31" t="s">
        <v>388</v>
      </c>
      <c r="F505" s="79" t="s">
        <v>392</v>
      </c>
      <c r="G505" s="31" t="s">
        <v>501</v>
      </c>
      <c r="H505" s="16" t="s">
        <v>25</v>
      </c>
      <c r="I505" s="17">
        <v>2540</v>
      </c>
      <c r="J505" s="15" t="s">
        <v>151</v>
      </c>
      <c r="K505" s="18">
        <f t="shared" si="10"/>
        <v>200</v>
      </c>
      <c r="L505" s="18">
        <v>200</v>
      </c>
      <c r="M505" s="18"/>
      <c r="N505" s="57"/>
      <c r="O505" s="57"/>
      <c r="P505" s="57"/>
      <c r="Q505" s="57"/>
      <c r="R505" s="57"/>
      <c r="S505" s="57"/>
      <c r="T505" s="57"/>
      <c r="U505" s="57"/>
      <c r="V505" s="57"/>
      <c r="W505" s="57"/>
      <c r="X505" s="58" t="s">
        <v>252</v>
      </c>
      <c r="Y505"/>
      <c r="Z505"/>
      <c r="AA505"/>
      <c r="AB505"/>
      <c r="AC505"/>
      <c r="AD505"/>
      <c r="AE505"/>
      <c r="AF505"/>
      <c r="AG505"/>
      <c r="AH505"/>
      <c r="AI505"/>
      <c r="AJ505"/>
      <c r="AK505"/>
      <c r="AL505"/>
      <c r="AM505"/>
      <c r="AN505"/>
      <c r="AO505"/>
      <c r="AP505"/>
      <c r="AQ505"/>
      <c r="AR505"/>
      <c r="AS505"/>
      <c r="AT505"/>
      <c r="AU505"/>
      <c r="AV505"/>
      <c r="AW505"/>
      <c r="AX505"/>
    </row>
    <row r="506" spans="1:50" s="1" customFormat="1" ht="48.75" x14ac:dyDescent="0.25">
      <c r="A506" s="14" t="s">
        <v>250</v>
      </c>
      <c r="B506" s="15">
        <v>1522010000</v>
      </c>
      <c r="C506" s="16" t="s">
        <v>23</v>
      </c>
      <c r="D506" s="16" t="s">
        <v>24</v>
      </c>
      <c r="E506" s="31" t="s">
        <v>388</v>
      </c>
      <c r="F506" s="79" t="s">
        <v>392</v>
      </c>
      <c r="G506" s="31" t="s">
        <v>501</v>
      </c>
      <c r="H506" s="16" t="s">
        <v>25</v>
      </c>
      <c r="I506" s="17">
        <v>2610</v>
      </c>
      <c r="J506" s="15" t="s">
        <v>129</v>
      </c>
      <c r="K506" s="18">
        <f t="shared" si="10"/>
        <v>81615</v>
      </c>
      <c r="L506" s="18">
        <v>40807.5</v>
      </c>
      <c r="M506" s="18">
        <v>40807.5</v>
      </c>
      <c r="N506" s="57"/>
      <c r="O506" s="57"/>
      <c r="P506" s="57"/>
      <c r="Q506" s="57"/>
      <c r="R506" s="57"/>
      <c r="S506" s="57"/>
      <c r="T506" s="57"/>
      <c r="U506" s="57"/>
      <c r="V506" s="57"/>
      <c r="W506" s="57"/>
      <c r="X506" s="58" t="s">
        <v>253</v>
      </c>
      <c r="Y506"/>
      <c r="Z506"/>
      <c r="AA506"/>
      <c r="AB506"/>
      <c r="AC506"/>
      <c r="AD506"/>
      <c r="AE506"/>
      <c r="AF506"/>
      <c r="AG506"/>
      <c r="AH506"/>
      <c r="AI506"/>
      <c r="AJ506"/>
      <c r="AK506"/>
      <c r="AL506"/>
      <c r="AM506"/>
      <c r="AN506"/>
      <c r="AO506"/>
      <c r="AP506"/>
      <c r="AQ506"/>
      <c r="AR506"/>
      <c r="AS506"/>
      <c r="AT506"/>
      <c r="AU506"/>
      <c r="AV506"/>
      <c r="AW506"/>
      <c r="AX506"/>
    </row>
    <row r="507" spans="1:50" s="1" customFormat="1" ht="45" x14ac:dyDescent="0.25">
      <c r="A507" s="14" t="s">
        <v>250</v>
      </c>
      <c r="B507" s="15">
        <v>1522010000</v>
      </c>
      <c r="C507" s="16" t="s">
        <v>23</v>
      </c>
      <c r="D507" s="16" t="s">
        <v>24</v>
      </c>
      <c r="E507" s="31" t="s">
        <v>388</v>
      </c>
      <c r="F507" s="79" t="s">
        <v>392</v>
      </c>
      <c r="G507" s="31" t="s">
        <v>501</v>
      </c>
      <c r="H507" s="16" t="s">
        <v>25</v>
      </c>
      <c r="I507" s="17">
        <v>3110</v>
      </c>
      <c r="J507" s="15" t="s">
        <v>254</v>
      </c>
      <c r="K507" s="18">
        <f t="shared" si="10"/>
        <v>180000</v>
      </c>
      <c r="L507" s="18">
        <v>90000</v>
      </c>
      <c r="M507" s="18">
        <v>90000</v>
      </c>
      <c r="N507" s="57"/>
      <c r="O507" s="57"/>
      <c r="P507" s="57"/>
      <c r="Q507" s="57"/>
      <c r="R507" s="57"/>
      <c r="S507" s="57"/>
      <c r="T507" s="57"/>
      <c r="U507" s="57"/>
      <c r="V507" s="57"/>
      <c r="W507" s="57"/>
      <c r="X507" s="58" t="s">
        <v>255</v>
      </c>
      <c r="Y507"/>
      <c r="Z507"/>
      <c r="AA507"/>
      <c r="AB507"/>
      <c r="AC507"/>
      <c r="AD507"/>
      <c r="AE507"/>
      <c r="AF507"/>
      <c r="AG507"/>
      <c r="AH507"/>
      <c r="AI507"/>
      <c r="AJ507"/>
      <c r="AK507"/>
      <c r="AL507"/>
      <c r="AM507"/>
      <c r="AN507"/>
      <c r="AO507"/>
      <c r="AP507"/>
      <c r="AQ507"/>
      <c r="AR507"/>
      <c r="AS507"/>
      <c r="AT507"/>
      <c r="AU507"/>
      <c r="AV507"/>
      <c r="AW507"/>
      <c r="AX507"/>
    </row>
    <row r="508" spans="1:50" s="1" customFormat="1" ht="60.75" x14ac:dyDescent="0.25">
      <c r="A508" s="14" t="s">
        <v>250</v>
      </c>
      <c r="B508" s="15">
        <v>1522010000</v>
      </c>
      <c r="C508" s="16" t="s">
        <v>23</v>
      </c>
      <c r="D508" s="16" t="s">
        <v>24</v>
      </c>
      <c r="E508" s="31" t="s">
        <v>388</v>
      </c>
      <c r="F508" s="79" t="s">
        <v>392</v>
      </c>
      <c r="G508" s="31" t="s">
        <v>501</v>
      </c>
      <c r="H508" s="16" t="s">
        <v>25</v>
      </c>
      <c r="I508" s="17">
        <v>3130</v>
      </c>
      <c r="J508" s="15" t="s">
        <v>256</v>
      </c>
      <c r="K508" s="18">
        <f t="shared" si="10"/>
        <v>29133.34</v>
      </c>
      <c r="L508" s="18">
        <v>14566.67</v>
      </c>
      <c r="M508" s="18">
        <v>14566.67</v>
      </c>
      <c r="N508" s="57"/>
      <c r="O508" s="57"/>
      <c r="P508" s="57"/>
      <c r="Q508" s="57"/>
      <c r="R508" s="57"/>
      <c r="S508" s="57"/>
      <c r="T508" s="57"/>
      <c r="U508" s="57"/>
      <c r="V508" s="57"/>
      <c r="W508" s="57"/>
      <c r="X508" s="58" t="s">
        <v>257</v>
      </c>
      <c r="Y508"/>
      <c r="Z508"/>
      <c r="AA508"/>
      <c r="AB508"/>
      <c r="AC508"/>
      <c r="AD508"/>
      <c r="AE508"/>
      <c r="AF508"/>
      <c r="AG508"/>
      <c r="AH508"/>
      <c r="AI508"/>
      <c r="AJ508"/>
      <c r="AK508"/>
      <c r="AL508"/>
      <c r="AM508"/>
      <c r="AN508"/>
      <c r="AO508"/>
      <c r="AP508"/>
      <c r="AQ508"/>
      <c r="AR508"/>
      <c r="AS508"/>
      <c r="AT508"/>
      <c r="AU508"/>
      <c r="AV508"/>
      <c r="AW508"/>
      <c r="AX508"/>
    </row>
    <row r="509" spans="1:50" s="1" customFormat="1" ht="45" x14ac:dyDescent="0.25">
      <c r="A509" s="14" t="s">
        <v>250</v>
      </c>
      <c r="B509" s="15">
        <v>1522010000</v>
      </c>
      <c r="C509" s="16" t="s">
        <v>23</v>
      </c>
      <c r="D509" s="16" t="s">
        <v>24</v>
      </c>
      <c r="E509" s="31" t="s">
        <v>388</v>
      </c>
      <c r="F509" s="79" t="s">
        <v>392</v>
      </c>
      <c r="G509" s="31" t="s">
        <v>501</v>
      </c>
      <c r="H509" s="16" t="s">
        <v>25</v>
      </c>
      <c r="I509" s="17">
        <v>3140</v>
      </c>
      <c r="J509" s="15" t="s">
        <v>258</v>
      </c>
      <c r="K509" s="18">
        <f t="shared" si="10"/>
        <v>76000</v>
      </c>
      <c r="L509" s="18">
        <v>38000</v>
      </c>
      <c r="M509" s="18">
        <v>38000</v>
      </c>
      <c r="N509" s="57"/>
      <c r="O509" s="57"/>
      <c r="P509" s="57"/>
      <c r="Q509" s="57"/>
      <c r="R509" s="57"/>
      <c r="S509" s="57"/>
      <c r="T509" s="57"/>
      <c r="U509" s="57"/>
      <c r="V509" s="57"/>
      <c r="W509" s="57"/>
      <c r="X509" s="58" t="s">
        <v>259</v>
      </c>
      <c r="Y509"/>
      <c r="Z509"/>
      <c r="AA509"/>
      <c r="AB509"/>
      <c r="AC509"/>
      <c r="AD509"/>
      <c r="AE509"/>
      <c r="AF509"/>
      <c r="AG509"/>
      <c r="AH509"/>
      <c r="AI509"/>
      <c r="AJ509"/>
      <c r="AK509"/>
      <c r="AL509"/>
      <c r="AM509"/>
      <c r="AN509"/>
      <c r="AO509"/>
      <c r="AP509"/>
      <c r="AQ509"/>
      <c r="AR509"/>
      <c r="AS509"/>
      <c r="AT509"/>
      <c r="AU509"/>
      <c r="AV509"/>
      <c r="AW509"/>
      <c r="AX509"/>
    </row>
    <row r="510" spans="1:50" s="1" customFormat="1" ht="45" x14ac:dyDescent="0.25">
      <c r="A510" s="14" t="s">
        <v>250</v>
      </c>
      <c r="B510" s="15">
        <v>1522010000</v>
      </c>
      <c r="C510" s="16" t="s">
        <v>23</v>
      </c>
      <c r="D510" s="16" t="s">
        <v>24</v>
      </c>
      <c r="E510" s="31" t="s">
        <v>388</v>
      </c>
      <c r="F510" s="79" t="s">
        <v>392</v>
      </c>
      <c r="G510" s="31" t="s">
        <v>501</v>
      </c>
      <c r="H510" s="16" t="s">
        <v>25</v>
      </c>
      <c r="I510" s="17">
        <v>3290</v>
      </c>
      <c r="J510" s="15" t="s">
        <v>260</v>
      </c>
      <c r="K510" s="18">
        <f t="shared" si="10"/>
        <v>200</v>
      </c>
      <c r="L510" s="18"/>
      <c r="M510" s="18">
        <v>200</v>
      </c>
      <c r="N510" s="57"/>
      <c r="O510" s="57"/>
      <c r="P510" s="57"/>
      <c r="Q510" s="57"/>
      <c r="R510" s="57"/>
      <c r="S510" s="57"/>
      <c r="T510" s="57"/>
      <c r="U510" s="57"/>
      <c r="V510" s="57"/>
      <c r="W510" s="57"/>
      <c r="X510" s="58" t="s">
        <v>261</v>
      </c>
      <c r="Y510"/>
      <c r="Z510"/>
      <c r="AA510"/>
      <c r="AB510"/>
      <c r="AC510"/>
      <c r="AD510"/>
      <c r="AE510"/>
      <c r="AF510"/>
      <c r="AG510"/>
      <c r="AH510"/>
      <c r="AI510"/>
      <c r="AJ510"/>
      <c r="AK510"/>
      <c r="AL510"/>
      <c r="AM510"/>
      <c r="AN510"/>
      <c r="AO510"/>
      <c r="AP510"/>
      <c r="AQ510"/>
      <c r="AR510"/>
      <c r="AS510"/>
      <c r="AT510"/>
      <c r="AU510"/>
      <c r="AV510"/>
      <c r="AW510"/>
      <c r="AX510"/>
    </row>
    <row r="511" spans="1:50" s="1" customFormat="1" ht="48.75" x14ac:dyDescent="0.25">
      <c r="A511" s="14" t="s">
        <v>250</v>
      </c>
      <c r="B511" s="15">
        <v>1522010000</v>
      </c>
      <c r="C511" s="16" t="s">
        <v>23</v>
      </c>
      <c r="D511" s="16" t="s">
        <v>24</v>
      </c>
      <c r="E511" s="31" t="s">
        <v>388</v>
      </c>
      <c r="F511" s="79" t="s">
        <v>392</v>
      </c>
      <c r="G511" s="31" t="s">
        <v>501</v>
      </c>
      <c r="H511" s="16" t="s">
        <v>25</v>
      </c>
      <c r="I511" s="17">
        <v>3380</v>
      </c>
      <c r="J511" s="15" t="s">
        <v>262</v>
      </c>
      <c r="K511" s="18">
        <f t="shared" si="10"/>
        <v>288832.75</v>
      </c>
      <c r="L511" s="18">
        <v>150464.38</v>
      </c>
      <c r="M511" s="18">
        <v>138368.37</v>
      </c>
      <c r="N511" s="57"/>
      <c r="O511" s="57"/>
      <c r="P511" s="57"/>
      <c r="Q511" s="57"/>
      <c r="R511" s="57"/>
      <c r="S511" s="57"/>
      <c r="T511" s="57"/>
      <c r="U511" s="57"/>
      <c r="V511" s="57"/>
      <c r="W511" s="57"/>
      <c r="X511" s="58" t="s">
        <v>263</v>
      </c>
      <c r="Y511"/>
      <c r="Z511"/>
      <c r="AA511"/>
      <c r="AB511"/>
      <c r="AC511"/>
      <c r="AD511"/>
      <c r="AE511"/>
      <c r="AF511"/>
      <c r="AG511"/>
      <c r="AH511"/>
      <c r="AI511"/>
      <c r="AJ511"/>
      <c r="AK511"/>
      <c r="AL511"/>
      <c r="AM511"/>
      <c r="AN511"/>
      <c r="AO511"/>
      <c r="AP511"/>
      <c r="AQ511"/>
      <c r="AR511"/>
      <c r="AS511"/>
      <c r="AT511"/>
      <c r="AU511"/>
      <c r="AV511"/>
      <c r="AW511"/>
      <c r="AX511"/>
    </row>
    <row r="512" spans="1:50" s="1" customFormat="1" ht="45" x14ac:dyDescent="0.25">
      <c r="A512" s="14" t="s">
        <v>250</v>
      </c>
      <c r="B512" s="15">
        <v>1522010000</v>
      </c>
      <c r="C512" s="16" t="s">
        <v>23</v>
      </c>
      <c r="D512" s="16" t="s">
        <v>24</v>
      </c>
      <c r="E512" s="31" t="s">
        <v>388</v>
      </c>
      <c r="F512" s="79" t="s">
        <v>392</v>
      </c>
      <c r="G512" s="31" t="s">
        <v>501</v>
      </c>
      <c r="H512" s="16" t="s">
        <v>25</v>
      </c>
      <c r="I512" s="17">
        <v>3450</v>
      </c>
      <c r="J512" s="15" t="s">
        <v>264</v>
      </c>
      <c r="K512" s="18">
        <f t="shared" si="10"/>
        <v>0</v>
      </c>
      <c r="L512" s="18"/>
      <c r="M512" s="18"/>
      <c r="N512" s="57"/>
      <c r="O512" s="57"/>
      <c r="P512" s="57"/>
      <c r="Q512" s="57"/>
      <c r="R512" s="57"/>
      <c r="S512" s="57"/>
      <c r="T512" s="57"/>
      <c r="U512" s="57"/>
      <c r="V512" s="57"/>
      <c r="W512" s="57"/>
      <c r="X512" s="58" t="s">
        <v>265</v>
      </c>
      <c r="Y512"/>
      <c r="Z512"/>
      <c r="AA512"/>
      <c r="AB512"/>
      <c r="AC512"/>
      <c r="AD512"/>
      <c r="AE512"/>
      <c r="AF512"/>
      <c r="AG512"/>
      <c r="AH512"/>
      <c r="AI512"/>
      <c r="AJ512"/>
      <c r="AK512"/>
      <c r="AL512"/>
      <c r="AM512"/>
      <c r="AN512"/>
      <c r="AO512"/>
      <c r="AP512"/>
      <c r="AQ512"/>
      <c r="AR512"/>
      <c r="AS512"/>
      <c r="AT512"/>
      <c r="AU512"/>
      <c r="AV512"/>
      <c r="AW512"/>
      <c r="AX512"/>
    </row>
    <row r="513" spans="1:50" s="1" customFormat="1" ht="60" x14ac:dyDescent="0.25">
      <c r="A513" s="14" t="s">
        <v>250</v>
      </c>
      <c r="B513" s="15">
        <v>1522010000</v>
      </c>
      <c r="C513" s="16" t="s">
        <v>23</v>
      </c>
      <c r="D513" s="16" t="s">
        <v>24</v>
      </c>
      <c r="E513" s="31" t="s">
        <v>388</v>
      </c>
      <c r="F513" s="79" t="s">
        <v>392</v>
      </c>
      <c r="G513" s="31" t="s">
        <v>501</v>
      </c>
      <c r="H513" s="16" t="s">
        <v>25</v>
      </c>
      <c r="I513" s="17">
        <v>3550</v>
      </c>
      <c r="J513" s="15" t="s">
        <v>266</v>
      </c>
      <c r="K513" s="18">
        <f t="shared" si="10"/>
        <v>23750</v>
      </c>
      <c r="L513" s="18"/>
      <c r="M513" s="18">
        <v>23750</v>
      </c>
      <c r="N513" s="57"/>
      <c r="O513" s="57"/>
      <c r="P513" s="57"/>
      <c r="Q513" s="57"/>
      <c r="R513" s="57"/>
      <c r="S513" s="57"/>
      <c r="T513" s="57"/>
      <c r="U513" s="57"/>
      <c r="V513" s="57"/>
      <c r="W513" s="57"/>
      <c r="X513" s="58" t="s">
        <v>267</v>
      </c>
      <c r="Y513"/>
      <c r="Z513"/>
      <c r="AA513"/>
      <c r="AB513"/>
      <c r="AC513"/>
      <c r="AD513"/>
      <c r="AE513"/>
      <c r="AF513"/>
      <c r="AG513"/>
      <c r="AH513"/>
      <c r="AI513"/>
      <c r="AJ513"/>
      <c r="AK513"/>
      <c r="AL513"/>
      <c r="AM513"/>
      <c r="AN513"/>
      <c r="AO513"/>
      <c r="AP513"/>
      <c r="AQ513"/>
      <c r="AR513"/>
      <c r="AS513"/>
      <c r="AT513"/>
      <c r="AU513"/>
      <c r="AV513"/>
      <c r="AW513"/>
      <c r="AX513"/>
    </row>
    <row r="514" spans="1:50" s="1" customFormat="1" ht="45" x14ac:dyDescent="0.25">
      <c r="A514" s="14" t="s">
        <v>250</v>
      </c>
      <c r="B514" s="15">
        <v>1522010000</v>
      </c>
      <c r="C514" s="16" t="s">
        <v>23</v>
      </c>
      <c r="D514" s="16" t="s">
        <v>24</v>
      </c>
      <c r="E514" s="31" t="s">
        <v>388</v>
      </c>
      <c r="F514" s="79" t="s">
        <v>392</v>
      </c>
      <c r="G514" s="31" t="s">
        <v>501</v>
      </c>
      <c r="H514" s="16" t="s">
        <v>25</v>
      </c>
      <c r="I514" s="17">
        <v>3580</v>
      </c>
      <c r="J514" s="15" t="s">
        <v>143</v>
      </c>
      <c r="K514" s="18">
        <f t="shared" si="10"/>
        <v>477524.6</v>
      </c>
      <c r="L514" s="18">
        <v>239262.3</v>
      </c>
      <c r="M514" s="18">
        <v>238262.3</v>
      </c>
      <c r="N514" s="57"/>
      <c r="O514" s="57"/>
      <c r="P514" s="57"/>
      <c r="Q514" s="57"/>
      <c r="R514" s="57"/>
      <c r="S514" s="57"/>
      <c r="T514" s="57"/>
      <c r="U514" s="57"/>
      <c r="V514" s="57"/>
      <c r="W514" s="57"/>
      <c r="X514" s="58" t="s">
        <v>268</v>
      </c>
      <c r="Y514"/>
      <c r="Z514"/>
      <c r="AA514"/>
      <c r="AB514"/>
      <c r="AC514"/>
      <c r="AD514"/>
      <c r="AE514"/>
      <c r="AF514"/>
      <c r="AG514"/>
      <c r="AH514"/>
      <c r="AI514"/>
      <c r="AJ514"/>
      <c r="AK514"/>
      <c r="AL514"/>
      <c r="AM514"/>
      <c r="AN514"/>
      <c r="AO514"/>
      <c r="AP514"/>
      <c r="AQ514"/>
      <c r="AR514"/>
      <c r="AS514"/>
      <c r="AT514"/>
      <c r="AU514"/>
      <c r="AV514"/>
      <c r="AW514"/>
      <c r="AX514"/>
    </row>
    <row r="515" spans="1:50" s="1" customFormat="1" ht="45" x14ac:dyDescent="0.25">
      <c r="A515" s="14" t="s">
        <v>250</v>
      </c>
      <c r="B515" s="15">
        <v>1522010000</v>
      </c>
      <c r="C515" s="16" t="s">
        <v>23</v>
      </c>
      <c r="D515" s="16" t="s">
        <v>24</v>
      </c>
      <c r="E515" s="31" t="s">
        <v>388</v>
      </c>
      <c r="F515" s="79" t="s">
        <v>392</v>
      </c>
      <c r="G515" s="31" t="s">
        <v>501</v>
      </c>
      <c r="H515" s="16" t="s">
        <v>25</v>
      </c>
      <c r="I515" s="17">
        <v>3590</v>
      </c>
      <c r="J515" s="15" t="s">
        <v>269</v>
      </c>
      <c r="K515" s="18">
        <f t="shared" si="10"/>
        <v>121887.2</v>
      </c>
      <c r="L515" s="18">
        <v>60943.6</v>
      </c>
      <c r="M515" s="18">
        <v>60943.6</v>
      </c>
      <c r="N515" s="57"/>
      <c r="O515" s="57"/>
      <c r="P515" s="57"/>
      <c r="Q515" s="57"/>
      <c r="R515" s="57"/>
      <c r="S515" s="57"/>
      <c r="T515" s="57"/>
      <c r="U515" s="57"/>
      <c r="V515" s="57"/>
      <c r="W515" s="57"/>
      <c r="X515" s="58" t="s">
        <v>270</v>
      </c>
      <c r="Y515"/>
      <c r="Z515"/>
      <c r="AA515"/>
      <c r="AB515"/>
      <c r="AC515"/>
      <c r="AD515"/>
      <c r="AE515"/>
      <c r="AF515"/>
      <c r="AG515"/>
      <c r="AH515"/>
      <c r="AI515"/>
      <c r="AJ515"/>
      <c r="AK515"/>
      <c r="AL515"/>
      <c r="AM515"/>
      <c r="AN515"/>
      <c r="AO515"/>
      <c r="AP515"/>
      <c r="AQ515"/>
      <c r="AR515"/>
      <c r="AS515"/>
      <c r="AT515"/>
      <c r="AU515"/>
      <c r="AV515"/>
      <c r="AW515"/>
      <c r="AX515"/>
    </row>
    <row r="516" spans="1:50" s="1" customFormat="1" ht="45" x14ac:dyDescent="0.25">
      <c r="A516" s="14" t="s">
        <v>250</v>
      </c>
      <c r="B516" s="15">
        <v>1522010000</v>
      </c>
      <c r="C516" s="16" t="s">
        <v>23</v>
      </c>
      <c r="D516" s="16" t="s">
        <v>24</v>
      </c>
      <c r="E516" s="31" t="s">
        <v>388</v>
      </c>
      <c r="F516" s="79" t="s">
        <v>392</v>
      </c>
      <c r="G516" s="31" t="s">
        <v>501</v>
      </c>
      <c r="H516" s="16" t="s">
        <v>25</v>
      </c>
      <c r="I516" s="17">
        <v>3720</v>
      </c>
      <c r="J516" s="15" t="s">
        <v>74</v>
      </c>
      <c r="K516" s="18">
        <f t="shared" si="10"/>
        <v>6130</v>
      </c>
      <c r="L516" s="18">
        <v>710</v>
      </c>
      <c r="M516" s="18">
        <v>4710</v>
      </c>
      <c r="N516" s="57">
        <v>710</v>
      </c>
      <c r="O516" s="57"/>
      <c r="P516" s="57"/>
      <c r="Q516" s="57"/>
      <c r="R516" s="57"/>
      <c r="S516" s="57"/>
      <c r="T516" s="57"/>
      <c r="U516" s="57"/>
      <c r="V516" s="57"/>
      <c r="W516" s="57"/>
      <c r="X516" s="58" t="s">
        <v>271</v>
      </c>
      <c r="Y516"/>
      <c r="Z516"/>
      <c r="AA516"/>
      <c r="AB516"/>
      <c r="AC516"/>
      <c r="AD516"/>
      <c r="AE516"/>
      <c r="AF516"/>
      <c r="AG516"/>
      <c r="AH516"/>
      <c r="AI516"/>
      <c r="AJ516"/>
      <c r="AK516"/>
      <c r="AL516"/>
      <c r="AM516"/>
      <c r="AN516"/>
      <c r="AO516"/>
      <c r="AP516"/>
      <c r="AQ516"/>
      <c r="AR516"/>
      <c r="AS516"/>
      <c r="AT516"/>
      <c r="AU516"/>
      <c r="AV516"/>
      <c r="AW516"/>
      <c r="AX516"/>
    </row>
    <row r="517" spans="1:50" s="1" customFormat="1" ht="45" x14ac:dyDescent="0.25">
      <c r="A517" s="14" t="s">
        <v>250</v>
      </c>
      <c r="B517" s="15">
        <v>1522010000</v>
      </c>
      <c r="C517" s="16" t="s">
        <v>23</v>
      </c>
      <c r="D517" s="16" t="s">
        <v>24</v>
      </c>
      <c r="E517" s="31" t="s">
        <v>388</v>
      </c>
      <c r="F517" s="79" t="s">
        <v>392</v>
      </c>
      <c r="G517" s="31" t="s">
        <v>501</v>
      </c>
      <c r="H517" s="16" t="s">
        <v>25</v>
      </c>
      <c r="I517" s="17">
        <v>3920</v>
      </c>
      <c r="J517" s="15" t="s">
        <v>70</v>
      </c>
      <c r="K517" s="18">
        <f t="shared" si="10"/>
        <v>2100</v>
      </c>
      <c r="L517" s="18">
        <v>1050</v>
      </c>
      <c r="M517" s="18">
        <v>1050</v>
      </c>
      <c r="N517" s="57"/>
      <c r="O517" s="57"/>
      <c r="P517" s="57"/>
      <c r="Q517" s="57"/>
      <c r="R517" s="57"/>
      <c r="S517" s="57"/>
      <c r="T517" s="57"/>
      <c r="U517" s="57"/>
      <c r="V517" s="57"/>
      <c r="W517" s="57"/>
      <c r="X517" s="58" t="s">
        <v>272</v>
      </c>
      <c r="Y517"/>
      <c r="Z517"/>
      <c r="AA517"/>
      <c r="AB517"/>
      <c r="AC517"/>
      <c r="AD517"/>
      <c r="AE517"/>
      <c r="AF517"/>
      <c r="AG517"/>
      <c r="AH517"/>
      <c r="AI517"/>
      <c r="AJ517"/>
      <c r="AK517"/>
      <c r="AL517"/>
      <c r="AM517"/>
      <c r="AN517"/>
      <c r="AO517"/>
      <c r="AP517"/>
      <c r="AQ517"/>
      <c r="AR517"/>
      <c r="AS517"/>
      <c r="AT517"/>
      <c r="AU517"/>
      <c r="AV517"/>
      <c r="AW517"/>
      <c r="AX517"/>
    </row>
    <row r="518" spans="1:50" s="1" customFormat="1" ht="60" x14ac:dyDescent="0.25">
      <c r="A518" s="14" t="s">
        <v>250</v>
      </c>
      <c r="B518" s="15">
        <v>2522221040</v>
      </c>
      <c r="C518" s="16" t="s">
        <v>23</v>
      </c>
      <c r="D518" s="16" t="s">
        <v>24</v>
      </c>
      <c r="E518" s="31" t="s">
        <v>388</v>
      </c>
      <c r="F518" s="79" t="s">
        <v>392</v>
      </c>
      <c r="G518" s="31" t="s">
        <v>501</v>
      </c>
      <c r="H518" s="16" t="s">
        <v>25</v>
      </c>
      <c r="I518" s="17">
        <v>2110</v>
      </c>
      <c r="J518" s="15" t="s">
        <v>195</v>
      </c>
      <c r="K518" s="18">
        <f t="shared" si="10"/>
        <v>30000</v>
      </c>
      <c r="L518" s="18"/>
      <c r="M518" s="18"/>
      <c r="N518" s="57"/>
      <c r="O518" s="57"/>
      <c r="P518" s="57">
        <v>30000</v>
      </c>
      <c r="Q518" s="57"/>
      <c r="R518" s="57"/>
      <c r="S518" s="57"/>
      <c r="T518" s="57"/>
      <c r="U518" s="57"/>
      <c r="V518" s="57"/>
      <c r="W518" s="57"/>
      <c r="X518" s="58" t="s">
        <v>273</v>
      </c>
      <c r="Y518"/>
      <c r="Z518"/>
      <c r="AA518"/>
      <c r="AB518"/>
      <c r="AC518"/>
      <c r="AD518"/>
      <c r="AE518"/>
      <c r="AF518"/>
      <c r="AG518"/>
      <c r="AH518"/>
      <c r="AI518"/>
      <c r="AJ518"/>
      <c r="AK518"/>
      <c r="AL518"/>
      <c r="AM518"/>
      <c r="AN518"/>
      <c r="AO518"/>
      <c r="AP518"/>
      <c r="AQ518"/>
      <c r="AR518"/>
      <c r="AS518"/>
      <c r="AT518"/>
      <c r="AU518"/>
      <c r="AV518"/>
      <c r="AW518"/>
      <c r="AX518"/>
    </row>
    <row r="519" spans="1:50" s="1" customFormat="1" ht="90" x14ac:dyDescent="0.25">
      <c r="A519" s="14" t="s">
        <v>250</v>
      </c>
      <c r="B519" s="15">
        <v>2522221040</v>
      </c>
      <c r="C519" s="16" t="s">
        <v>23</v>
      </c>
      <c r="D519" s="16" t="s">
        <v>24</v>
      </c>
      <c r="E519" s="31" t="s">
        <v>388</v>
      </c>
      <c r="F519" s="79" t="s">
        <v>392</v>
      </c>
      <c r="G519" s="31" t="s">
        <v>501</v>
      </c>
      <c r="H519" s="16" t="s">
        <v>25</v>
      </c>
      <c r="I519" s="17">
        <v>2140</v>
      </c>
      <c r="J519" s="15" t="s">
        <v>197</v>
      </c>
      <c r="K519" s="18">
        <f t="shared" si="10"/>
        <v>30000</v>
      </c>
      <c r="L519" s="18"/>
      <c r="M519" s="18"/>
      <c r="N519" s="57">
        <v>30000</v>
      </c>
      <c r="O519" s="57"/>
      <c r="P519" s="57"/>
      <c r="Q519" s="57"/>
      <c r="R519" s="57"/>
      <c r="S519" s="57"/>
      <c r="T519" s="57"/>
      <c r="U519" s="57"/>
      <c r="V519" s="57"/>
      <c r="W519" s="57"/>
      <c r="X519" s="58" t="s">
        <v>274</v>
      </c>
      <c r="Y519"/>
      <c r="Z519"/>
      <c r="AA519"/>
      <c r="AB519"/>
      <c r="AC519"/>
      <c r="AD519"/>
      <c r="AE519"/>
      <c r="AF519"/>
      <c r="AG519"/>
      <c r="AH519"/>
      <c r="AI519"/>
      <c r="AJ519"/>
      <c r="AK519"/>
      <c r="AL519"/>
      <c r="AM519"/>
      <c r="AN519"/>
      <c r="AO519"/>
      <c r="AP519"/>
      <c r="AQ519"/>
      <c r="AR519"/>
      <c r="AS519"/>
      <c r="AT519"/>
      <c r="AU519"/>
      <c r="AV519"/>
      <c r="AW519"/>
      <c r="AX519"/>
    </row>
    <row r="520" spans="1:50" s="1" customFormat="1" ht="45" x14ac:dyDescent="0.25">
      <c r="A520" s="14" t="s">
        <v>250</v>
      </c>
      <c r="B520" s="15">
        <v>2522221040</v>
      </c>
      <c r="C520" s="16" t="s">
        <v>23</v>
      </c>
      <c r="D520" s="16" t="s">
        <v>24</v>
      </c>
      <c r="E520" s="31" t="s">
        <v>388</v>
      </c>
      <c r="F520" s="79" t="s">
        <v>392</v>
      </c>
      <c r="G520" s="31" t="s">
        <v>501</v>
      </c>
      <c r="H520" s="16" t="s">
        <v>25</v>
      </c>
      <c r="I520" s="17">
        <v>2160</v>
      </c>
      <c r="J520" s="15" t="s">
        <v>275</v>
      </c>
      <c r="K520" s="18">
        <f t="shared" ref="K520:K585" si="12">SUM(L520:W520)</f>
        <v>60000</v>
      </c>
      <c r="L520" s="18"/>
      <c r="M520" s="18"/>
      <c r="N520" s="57">
        <v>60000</v>
      </c>
      <c r="O520" s="57"/>
      <c r="P520" s="57"/>
      <c r="Q520" s="57"/>
      <c r="R520" s="57"/>
      <c r="S520" s="57"/>
      <c r="T520" s="57"/>
      <c r="U520" s="57"/>
      <c r="V520" s="57"/>
      <c r="W520" s="57"/>
      <c r="X520" s="58" t="s">
        <v>276</v>
      </c>
      <c r="Y520"/>
      <c r="Z520"/>
      <c r="AA520"/>
      <c r="AB520"/>
      <c r="AC520"/>
      <c r="AD520"/>
      <c r="AE520"/>
      <c r="AF520"/>
      <c r="AG520"/>
      <c r="AH520"/>
      <c r="AI520"/>
      <c r="AJ520"/>
      <c r="AK520"/>
      <c r="AL520"/>
      <c r="AM520"/>
      <c r="AN520"/>
      <c r="AO520"/>
      <c r="AP520"/>
      <c r="AQ520"/>
      <c r="AR520"/>
      <c r="AS520"/>
      <c r="AT520"/>
      <c r="AU520"/>
      <c r="AV520"/>
      <c r="AW520"/>
      <c r="AX520"/>
    </row>
    <row r="521" spans="1:50" s="1" customFormat="1" ht="45" x14ac:dyDescent="0.25">
      <c r="A521" s="14" t="s">
        <v>250</v>
      </c>
      <c r="B521" s="15">
        <v>2522221040</v>
      </c>
      <c r="C521" s="16" t="s">
        <v>23</v>
      </c>
      <c r="D521" s="16" t="s">
        <v>24</v>
      </c>
      <c r="E521" s="31" t="s">
        <v>388</v>
      </c>
      <c r="F521" s="79" t="s">
        <v>392</v>
      </c>
      <c r="G521" s="31" t="s">
        <v>501</v>
      </c>
      <c r="H521" s="16" t="s">
        <v>25</v>
      </c>
      <c r="I521" s="17">
        <v>2210</v>
      </c>
      <c r="J521" s="15" t="s">
        <v>65</v>
      </c>
      <c r="K521" s="18">
        <f t="shared" si="12"/>
        <v>31000</v>
      </c>
      <c r="L521" s="18"/>
      <c r="M521" s="18"/>
      <c r="N521" s="57">
        <v>7000</v>
      </c>
      <c r="O521" s="57">
        <v>5000</v>
      </c>
      <c r="P521" s="57">
        <v>7000</v>
      </c>
      <c r="Q521" s="57">
        <v>7000</v>
      </c>
      <c r="R521" s="57">
        <v>5000</v>
      </c>
      <c r="S521" s="57"/>
      <c r="T521" s="57"/>
      <c r="U521" s="57"/>
      <c r="V521" s="57"/>
      <c r="W521" s="57"/>
      <c r="X521" s="58" t="s">
        <v>251</v>
      </c>
      <c r="Y521"/>
      <c r="Z521"/>
      <c r="AA521"/>
      <c r="AB521"/>
      <c r="AC521"/>
      <c r="AD521"/>
      <c r="AE521"/>
      <c r="AF521"/>
      <c r="AG521"/>
      <c r="AH521"/>
      <c r="AI521"/>
      <c r="AJ521"/>
      <c r="AK521"/>
      <c r="AL521"/>
      <c r="AM521"/>
      <c r="AN521"/>
      <c r="AO521"/>
      <c r="AP521"/>
      <c r="AQ521"/>
      <c r="AR521"/>
      <c r="AS521"/>
      <c r="AT521"/>
      <c r="AU521"/>
      <c r="AV521"/>
      <c r="AW521"/>
      <c r="AX521"/>
    </row>
    <row r="522" spans="1:50" s="1" customFormat="1" ht="48.75" x14ac:dyDescent="0.25">
      <c r="A522" s="14" t="s">
        <v>250</v>
      </c>
      <c r="B522" s="15">
        <v>2522221040</v>
      </c>
      <c r="C522" s="16" t="s">
        <v>23</v>
      </c>
      <c r="D522" s="16" t="s">
        <v>24</v>
      </c>
      <c r="E522" s="31" t="s">
        <v>388</v>
      </c>
      <c r="F522" s="79" t="s">
        <v>392</v>
      </c>
      <c r="G522" s="31" t="s">
        <v>501</v>
      </c>
      <c r="H522" s="16" t="s">
        <v>25</v>
      </c>
      <c r="I522" s="17">
        <v>2610</v>
      </c>
      <c r="J522" s="15" t="s">
        <v>129</v>
      </c>
      <c r="K522" s="18">
        <f t="shared" si="12"/>
        <v>204037.5</v>
      </c>
      <c r="L522" s="18"/>
      <c r="M522" s="18"/>
      <c r="N522" s="57">
        <v>40807.5</v>
      </c>
      <c r="O522" s="57">
        <v>40807.5</v>
      </c>
      <c r="P522" s="57">
        <v>40807.5</v>
      </c>
      <c r="Q522" s="57">
        <v>40807.5</v>
      </c>
      <c r="R522" s="57">
        <v>40807.5</v>
      </c>
      <c r="S522" s="57"/>
      <c r="T522" s="57"/>
      <c r="U522" s="57"/>
      <c r="V522" s="57"/>
      <c r="W522" s="57"/>
      <c r="X522" s="58" t="s">
        <v>253</v>
      </c>
      <c r="Y522"/>
      <c r="Z522"/>
      <c r="AA522"/>
      <c r="AB522"/>
      <c r="AC522"/>
      <c r="AD522"/>
      <c r="AE522"/>
      <c r="AF522"/>
      <c r="AG522"/>
      <c r="AH522"/>
      <c r="AI522"/>
      <c r="AJ522"/>
      <c r="AK522"/>
      <c r="AL522"/>
      <c r="AM522"/>
      <c r="AN522"/>
      <c r="AO522"/>
      <c r="AP522"/>
      <c r="AQ522"/>
      <c r="AR522"/>
      <c r="AS522"/>
      <c r="AT522"/>
      <c r="AU522"/>
      <c r="AV522"/>
      <c r="AW522"/>
      <c r="AX522"/>
    </row>
    <row r="523" spans="1:50" s="1" customFormat="1" ht="45" x14ac:dyDescent="0.25">
      <c r="A523" s="14" t="s">
        <v>250</v>
      </c>
      <c r="B523" s="15">
        <v>2522221040</v>
      </c>
      <c r="C523" s="16" t="s">
        <v>23</v>
      </c>
      <c r="D523" s="16" t="s">
        <v>24</v>
      </c>
      <c r="E523" s="31" t="s">
        <v>388</v>
      </c>
      <c r="F523" s="79" t="s">
        <v>392</v>
      </c>
      <c r="G523" s="31" t="s">
        <v>501</v>
      </c>
      <c r="H523" s="16" t="s">
        <v>25</v>
      </c>
      <c r="I523" s="17">
        <v>2710</v>
      </c>
      <c r="J523" s="15" t="s">
        <v>277</v>
      </c>
      <c r="K523" s="18">
        <f t="shared" si="12"/>
        <v>60000</v>
      </c>
      <c r="L523" s="18"/>
      <c r="M523" s="18"/>
      <c r="N523" s="57"/>
      <c r="O523" s="57"/>
      <c r="P523" s="57"/>
      <c r="Q523" s="57">
        <v>60000</v>
      </c>
      <c r="R523" s="57"/>
      <c r="S523" s="57"/>
      <c r="T523" s="57"/>
      <c r="U523" s="57"/>
      <c r="V523" s="57"/>
      <c r="W523" s="57"/>
      <c r="X523" s="58" t="s">
        <v>278</v>
      </c>
      <c r="Y523"/>
      <c r="Z523"/>
      <c r="AA523"/>
      <c r="AB523"/>
      <c r="AC523"/>
      <c r="AD523"/>
      <c r="AE523"/>
      <c r="AF523"/>
      <c r="AG523"/>
      <c r="AH523"/>
      <c r="AI523"/>
      <c r="AJ523"/>
      <c r="AK523"/>
      <c r="AL523"/>
      <c r="AM523"/>
      <c r="AN523"/>
      <c r="AO523"/>
      <c r="AP523"/>
      <c r="AQ523"/>
      <c r="AR523"/>
      <c r="AS523"/>
      <c r="AT523"/>
      <c r="AU523"/>
      <c r="AV523"/>
      <c r="AW523"/>
      <c r="AX523"/>
    </row>
    <row r="524" spans="1:50" s="1" customFormat="1" ht="60" x14ac:dyDescent="0.25">
      <c r="A524" s="14" t="s">
        <v>250</v>
      </c>
      <c r="B524" s="15">
        <v>2522221040</v>
      </c>
      <c r="C524" s="16" t="s">
        <v>23</v>
      </c>
      <c r="D524" s="16" t="s">
        <v>24</v>
      </c>
      <c r="E524" s="31" t="s">
        <v>388</v>
      </c>
      <c r="F524" s="79" t="s">
        <v>392</v>
      </c>
      <c r="G524" s="31" t="s">
        <v>501</v>
      </c>
      <c r="H524" s="16" t="s">
        <v>25</v>
      </c>
      <c r="I524" s="17">
        <v>2920</v>
      </c>
      <c r="J524" s="15" t="s">
        <v>180</v>
      </c>
      <c r="K524" s="18">
        <f t="shared" si="12"/>
        <v>600</v>
      </c>
      <c r="L524" s="18"/>
      <c r="M524" s="18"/>
      <c r="N524" s="57"/>
      <c r="O524" s="57">
        <v>600</v>
      </c>
      <c r="P524" s="57"/>
      <c r="Q524" s="57"/>
      <c r="R524" s="57"/>
      <c r="S524" s="57"/>
      <c r="T524" s="57"/>
      <c r="U524" s="57"/>
      <c r="V524" s="57"/>
      <c r="W524" s="57"/>
      <c r="X524" s="58" t="s">
        <v>279</v>
      </c>
      <c r="Y524"/>
      <c r="Z524"/>
      <c r="AA524"/>
      <c r="AB524"/>
      <c r="AC524"/>
      <c r="AD524"/>
      <c r="AE524"/>
      <c r="AF524"/>
      <c r="AG524"/>
      <c r="AH524"/>
      <c r="AI524"/>
      <c r="AJ524"/>
      <c r="AK524"/>
      <c r="AL524"/>
      <c r="AM524"/>
      <c r="AN524"/>
      <c r="AO524"/>
      <c r="AP524"/>
      <c r="AQ524"/>
      <c r="AR524"/>
      <c r="AS524"/>
      <c r="AT524"/>
      <c r="AU524"/>
      <c r="AV524"/>
      <c r="AW524"/>
      <c r="AX524"/>
    </row>
    <row r="525" spans="1:50" s="1" customFormat="1" ht="120" x14ac:dyDescent="0.25">
      <c r="A525" s="14" t="s">
        <v>250</v>
      </c>
      <c r="B525" s="15">
        <v>2522221040</v>
      </c>
      <c r="C525" s="16" t="s">
        <v>23</v>
      </c>
      <c r="D525" s="16" t="s">
        <v>24</v>
      </c>
      <c r="E525" s="31" t="s">
        <v>388</v>
      </c>
      <c r="F525" s="79" t="s">
        <v>392</v>
      </c>
      <c r="G525" s="31" t="s">
        <v>501</v>
      </c>
      <c r="H525" s="16" t="s">
        <v>25</v>
      </c>
      <c r="I525" s="17">
        <v>2930</v>
      </c>
      <c r="J525" s="15" t="s">
        <v>280</v>
      </c>
      <c r="K525" s="18">
        <f t="shared" si="12"/>
        <v>2500</v>
      </c>
      <c r="L525" s="18"/>
      <c r="M525" s="18"/>
      <c r="N525" s="57"/>
      <c r="O525" s="57"/>
      <c r="P525" s="57">
        <v>2500</v>
      </c>
      <c r="Q525" s="57"/>
      <c r="R525" s="57"/>
      <c r="S525" s="57"/>
      <c r="T525" s="57"/>
      <c r="U525" s="57"/>
      <c r="V525" s="57"/>
      <c r="W525" s="57"/>
      <c r="X525" s="58" t="s">
        <v>281</v>
      </c>
      <c r="Y525"/>
      <c r="Z525"/>
      <c r="AA525"/>
      <c r="AB525"/>
      <c r="AC525"/>
      <c r="AD525"/>
      <c r="AE525"/>
      <c r="AF525"/>
      <c r="AG525"/>
      <c r="AH525"/>
      <c r="AI525"/>
      <c r="AJ525"/>
      <c r="AK525"/>
      <c r="AL525"/>
      <c r="AM525"/>
      <c r="AN525"/>
      <c r="AO525"/>
      <c r="AP525"/>
      <c r="AQ525"/>
      <c r="AR525"/>
      <c r="AS525"/>
      <c r="AT525"/>
      <c r="AU525"/>
      <c r="AV525"/>
      <c r="AW525"/>
      <c r="AX525"/>
    </row>
    <row r="526" spans="1:50" s="1" customFormat="1" ht="75" x14ac:dyDescent="0.25">
      <c r="A526" s="14" t="s">
        <v>250</v>
      </c>
      <c r="B526" s="15">
        <v>2522221040</v>
      </c>
      <c r="C526" s="16" t="s">
        <v>23</v>
      </c>
      <c r="D526" s="16" t="s">
        <v>24</v>
      </c>
      <c r="E526" s="31" t="s">
        <v>388</v>
      </c>
      <c r="F526" s="79" t="s">
        <v>392</v>
      </c>
      <c r="G526" s="31" t="s">
        <v>501</v>
      </c>
      <c r="H526" s="16" t="s">
        <v>25</v>
      </c>
      <c r="I526" s="17">
        <v>2960</v>
      </c>
      <c r="J526" s="15" t="s">
        <v>282</v>
      </c>
      <c r="K526" s="18">
        <f t="shared" si="12"/>
        <v>12500</v>
      </c>
      <c r="L526" s="18"/>
      <c r="M526" s="18"/>
      <c r="N526" s="57"/>
      <c r="O526" s="57"/>
      <c r="P526" s="57">
        <v>12500</v>
      </c>
      <c r="Q526" s="57"/>
      <c r="R526" s="57"/>
      <c r="S526" s="57"/>
      <c r="T526" s="57"/>
      <c r="U526" s="57"/>
      <c r="V526" s="57"/>
      <c r="W526" s="57"/>
      <c r="X526" s="58" t="s">
        <v>283</v>
      </c>
      <c r="Y526"/>
      <c r="Z526"/>
      <c r="AA526"/>
      <c r="AB526"/>
      <c r="AC526"/>
      <c r="AD526"/>
      <c r="AE526"/>
      <c r="AF526"/>
      <c r="AG526"/>
      <c r="AH526"/>
      <c r="AI526"/>
      <c r="AJ526"/>
      <c r="AK526"/>
      <c r="AL526"/>
      <c r="AM526"/>
      <c r="AN526"/>
      <c r="AO526"/>
      <c r="AP526"/>
      <c r="AQ526"/>
      <c r="AR526"/>
      <c r="AS526"/>
      <c r="AT526"/>
      <c r="AU526"/>
      <c r="AV526"/>
      <c r="AW526"/>
      <c r="AX526"/>
    </row>
    <row r="527" spans="1:50" s="1" customFormat="1" ht="45" x14ac:dyDescent="0.25">
      <c r="A527" s="14" t="s">
        <v>250</v>
      </c>
      <c r="B527" s="15">
        <v>2522221040</v>
      </c>
      <c r="C527" s="16" t="s">
        <v>23</v>
      </c>
      <c r="D527" s="16" t="s">
        <v>24</v>
      </c>
      <c r="E527" s="31" t="s">
        <v>388</v>
      </c>
      <c r="F527" s="79" t="s">
        <v>392</v>
      </c>
      <c r="G527" s="31" t="s">
        <v>501</v>
      </c>
      <c r="H527" s="16" t="s">
        <v>25</v>
      </c>
      <c r="I527" s="17">
        <v>3110</v>
      </c>
      <c r="J527" s="15" t="s">
        <v>254</v>
      </c>
      <c r="K527" s="18">
        <f t="shared" si="12"/>
        <v>450000</v>
      </c>
      <c r="L527" s="18"/>
      <c r="M527" s="18"/>
      <c r="N527" s="57">
        <v>90000</v>
      </c>
      <c r="O527" s="57">
        <v>90000</v>
      </c>
      <c r="P527" s="57">
        <v>90000</v>
      </c>
      <c r="Q527" s="57">
        <v>90000</v>
      </c>
      <c r="R527" s="57">
        <v>90000</v>
      </c>
      <c r="S527" s="57"/>
      <c r="T527" s="57"/>
      <c r="U527" s="57"/>
      <c r="V527" s="57"/>
      <c r="W527" s="57"/>
      <c r="X527" s="58" t="s">
        <v>255</v>
      </c>
      <c r="Y527"/>
      <c r="Z527"/>
      <c r="AA527"/>
      <c r="AB527"/>
      <c r="AC527"/>
      <c r="AD527"/>
      <c r="AE527"/>
      <c r="AF527"/>
      <c r="AG527"/>
      <c r="AH527"/>
      <c r="AI527"/>
      <c r="AJ527"/>
      <c r="AK527"/>
      <c r="AL527"/>
      <c r="AM527"/>
      <c r="AN527"/>
      <c r="AO527"/>
      <c r="AP527"/>
      <c r="AQ527"/>
      <c r="AR527"/>
      <c r="AS527"/>
      <c r="AT527"/>
      <c r="AU527"/>
      <c r="AV527"/>
      <c r="AW527"/>
      <c r="AX527"/>
    </row>
    <row r="528" spans="1:50" s="1" customFormat="1" ht="60.75" x14ac:dyDescent="0.25">
      <c r="A528" s="14" t="s">
        <v>250</v>
      </c>
      <c r="B528" s="15">
        <v>2522221040</v>
      </c>
      <c r="C528" s="16" t="s">
        <v>23</v>
      </c>
      <c r="D528" s="16" t="s">
        <v>24</v>
      </c>
      <c r="E528" s="31" t="s">
        <v>388</v>
      </c>
      <c r="F528" s="79" t="s">
        <v>392</v>
      </c>
      <c r="G528" s="31" t="s">
        <v>501</v>
      </c>
      <c r="H528" s="16" t="s">
        <v>25</v>
      </c>
      <c r="I528" s="17">
        <v>3130</v>
      </c>
      <c r="J528" s="15" t="s">
        <v>256</v>
      </c>
      <c r="K528" s="18">
        <f t="shared" si="12"/>
        <v>72833.350000000006</v>
      </c>
      <c r="L528" s="18"/>
      <c r="M528" s="18"/>
      <c r="N528" s="57">
        <v>14566.67</v>
      </c>
      <c r="O528" s="57">
        <v>14566.67</v>
      </c>
      <c r="P528" s="57">
        <v>14566.67</v>
      </c>
      <c r="Q528" s="57">
        <v>14566.67</v>
      </c>
      <c r="R528" s="57">
        <v>14566.67</v>
      </c>
      <c r="S528" s="57"/>
      <c r="T528" s="57"/>
      <c r="U528" s="57"/>
      <c r="V528" s="57"/>
      <c r="W528" s="57"/>
      <c r="X528" s="58" t="s">
        <v>257</v>
      </c>
      <c r="Y528"/>
      <c r="Z528"/>
      <c r="AA528"/>
      <c r="AB528"/>
      <c r="AC528"/>
      <c r="AD528"/>
      <c r="AE528"/>
      <c r="AF528"/>
      <c r="AG528"/>
      <c r="AH528"/>
      <c r="AI528"/>
      <c r="AJ528"/>
      <c r="AK528"/>
      <c r="AL528"/>
      <c r="AM528"/>
      <c r="AN528"/>
      <c r="AO528"/>
      <c r="AP528"/>
      <c r="AQ528"/>
      <c r="AR528"/>
      <c r="AS528"/>
      <c r="AT528"/>
      <c r="AU528"/>
      <c r="AV528"/>
      <c r="AW528"/>
      <c r="AX528"/>
    </row>
    <row r="529" spans="1:50" s="1" customFormat="1" ht="45" x14ac:dyDescent="0.25">
      <c r="A529" s="14" t="s">
        <v>250</v>
      </c>
      <c r="B529" s="15">
        <v>2522221040</v>
      </c>
      <c r="C529" s="16" t="s">
        <v>23</v>
      </c>
      <c r="D529" s="16" t="s">
        <v>24</v>
      </c>
      <c r="E529" s="31" t="s">
        <v>388</v>
      </c>
      <c r="F529" s="79" t="s">
        <v>392</v>
      </c>
      <c r="G529" s="31" t="s">
        <v>501</v>
      </c>
      <c r="H529" s="16" t="s">
        <v>25</v>
      </c>
      <c r="I529" s="17">
        <v>3140</v>
      </c>
      <c r="J529" s="15" t="s">
        <v>258</v>
      </c>
      <c r="K529" s="18">
        <f t="shared" si="12"/>
        <v>190000</v>
      </c>
      <c r="L529" s="18"/>
      <c r="M529" s="18"/>
      <c r="N529" s="57">
        <v>38000</v>
      </c>
      <c r="O529" s="57">
        <v>38000</v>
      </c>
      <c r="P529" s="57">
        <v>38000</v>
      </c>
      <c r="Q529" s="57">
        <v>38000</v>
      </c>
      <c r="R529" s="57">
        <v>38000</v>
      </c>
      <c r="S529" s="57"/>
      <c r="T529" s="57"/>
      <c r="U529" s="57"/>
      <c r="V529" s="57"/>
      <c r="W529" s="57"/>
      <c r="X529" s="58" t="s">
        <v>259</v>
      </c>
      <c r="Y529"/>
      <c r="Z529"/>
      <c r="AA529"/>
      <c r="AB529"/>
      <c r="AC529"/>
      <c r="AD529"/>
      <c r="AE529"/>
      <c r="AF529"/>
      <c r="AG529"/>
      <c r="AH529"/>
      <c r="AI529"/>
      <c r="AJ529"/>
      <c r="AK529"/>
      <c r="AL529"/>
      <c r="AM529"/>
      <c r="AN529"/>
      <c r="AO529"/>
      <c r="AP529"/>
      <c r="AQ529"/>
      <c r="AR529"/>
      <c r="AS529"/>
      <c r="AT529"/>
      <c r="AU529"/>
      <c r="AV529"/>
      <c r="AW529"/>
      <c r="AX529"/>
    </row>
    <row r="530" spans="1:50" s="1" customFormat="1" ht="45" x14ac:dyDescent="0.25">
      <c r="A530" s="14" t="s">
        <v>250</v>
      </c>
      <c r="B530" s="15">
        <v>2522221040</v>
      </c>
      <c r="C530" s="16" t="s">
        <v>23</v>
      </c>
      <c r="D530" s="16" t="s">
        <v>24</v>
      </c>
      <c r="E530" s="31" t="s">
        <v>388</v>
      </c>
      <c r="F530" s="79" t="s">
        <v>392</v>
      </c>
      <c r="G530" s="31" t="s">
        <v>501</v>
      </c>
      <c r="H530" s="16" t="s">
        <v>25</v>
      </c>
      <c r="I530" s="17">
        <v>3290</v>
      </c>
      <c r="J530" s="15" t="s">
        <v>260</v>
      </c>
      <c r="K530" s="18">
        <f t="shared" si="12"/>
        <v>100</v>
      </c>
      <c r="L530" s="18"/>
      <c r="M530" s="18"/>
      <c r="N530" s="57"/>
      <c r="O530" s="57"/>
      <c r="P530" s="57">
        <v>100</v>
      </c>
      <c r="Q530" s="57"/>
      <c r="R530" s="57"/>
      <c r="S530" s="57"/>
      <c r="T530" s="57"/>
      <c r="U530" s="57"/>
      <c r="V530" s="57"/>
      <c r="W530" s="57"/>
      <c r="X530" s="58" t="s">
        <v>261</v>
      </c>
      <c r="Y530"/>
      <c r="Z530"/>
      <c r="AA530"/>
      <c r="AB530"/>
      <c r="AC530"/>
      <c r="AD530"/>
      <c r="AE530"/>
      <c r="AF530"/>
      <c r="AG530"/>
      <c r="AH530"/>
      <c r="AI530"/>
      <c r="AJ530"/>
      <c r="AK530"/>
      <c r="AL530"/>
      <c r="AM530"/>
      <c r="AN530"/>
      <c r="AO530"/>
      <c r="AP530"/>
      <c r="AQ530"/>
      <c r="AR530"/>
      <c r="AS530"/>
      <c r="AT530"/>
      <c r="AU530"/>
      <c r="AV530"/>
      <c r="AW530"/>
      <c r="AX530"/>
    </row>
    <row r="531" spans="1:50" s="1" customFormat="1" ht="75" x14ac:dyDescent="0.25">
      <c r="A531" s="14" t="s">
        <v>250</v>
      </c>
      <c r="B531" s="15">
        <v>2522221040</v>
      </c>
      <c r="C531" s="16" t="s">
        <v>23</v>
      </c>
      <c r="D531" s="16" t="s">
        <v>24</v>
      </c>
      <c r="E531" s="31" t="s">
        <v>388</v>
      </c>
      <c r="F531" s="79" t="s">
        <v>392</v>
      </c>
      <c r="G531" s="31" t="s">
        <v>501</v>
      </c>
      <c r="H531" s="16" t="s">
        <v>25</v>
      </c>
      <c r="I531" s="17">
        <v>3360</v>
      </c>
      <c r="J531" s="15" t="s">
        <v>64</v>
      </c>
      <c r="K531" s="18">
        <f t="shared" si="12"/>
        <v>4000</v>
      </c>
      <c r="L531" s="18"/>
      <c r="M531" s="18"/>
      <c r="N531" s="57"/>
      <c r="O531" s="57"/>
      <c r="P531" s="57"/>
      <c r="Q531" s="57">
        <v>4000</v>
      </c>
      <c r="R531" s="57"/>
      <c r="S531" s="57"/>
      <c r="T531" s="57"/>
      <c r="U531" s="57"/>
      <c r="V531" s="57"/>
      <c r="W531" s="57"/>
      <c r="X531" s="58" t="s">
        <v>284</v>
      </c>
      <c r="Y531"/>
      <c r="Z531"/>
      <c r="AA531"/>
      <c r="AB531"/>
      <c r="AC531"/>
      <c r="AD531"/>
      <c r="AE531"/>
      <c r="AF531"/>
      <c r="AG531"/>
      <c r="AH531"/>
      <c r="AI531"/>
      <c r="AJ531"/>
      <c r="AK531"/>
      <c r="AL531"/>
      <c r="AM531"/>
      <c r="AN531"/>
      <c r="AO531"/>
      <c r="AP531"/>
      <c r="AQ531"/>
      <c r="AR531"/>
      <c r="AS531"/>
      <c r="AT531"/>
      <c r="AU531"/>
      <c r="AV531"/>
      <c r="AW531"/>
      <c r="AX531"/>
    </row>
    <row r="532" spans="1:50" s="1" customFormat="1" ht="48.75" x14ac:dyDescent="0.25">
      <c r="A532" s="14" t="s">
        <v>250</v>
      </c>
      <c r="B532" s="15">
        <v>2522221040</v>
      </c>
      <c r="C532" s="16" t="s">
        <v>23</v>
      </c>
      <c r="D532" s="16" t="s">
        <v>24</v>
      </c>
      <c r="E532" s="31" t="s">
        <v>388</v>
      </c>
      <c r="F532" s="79" t="s">
        <v>392</v>
      </c>
      <c r="G532" s="31" t="s">
        <v>501</v>
      </c>
      <c r="H532" s="16" t="s">
        <v>25</v>
      </c>
      <c r="I532" s="17">
        <v>3380</v>
      </c>
      <c r="J532" s="15" t="s">
        <v>262</v>
      </c>
      <c r="K532" s="18">
        <f t="shared" si="12"/>
        <v>691841.85</v>
      </c>
      <c r="L532" s="18"/>
      <c r="M532" s="18"/>
      <c r="N532" s="57">
        <v>138368.37</v>
      </c>
      <c r="O532" s="57">
        <v>138368.37</v>
      </c>
      <c r="P532" s="57">
        <v>138368.37</v>
      </c>
      <c r="Q532" s="57">
        <v>138368.37</v>
      </c>
      <c r="R532" s="57">
        <v>138368.37</v>
      </c>
      <c r="S532" s="57"/>
      <c r="T532" s="57"/>
      <c r="U532" s="57"/>
      <c r="V532" s="57"/>
      <c r="W532" s="57"/>
      <c r="X532" s="58" t="s">
        <v>263</v>
      </c>
      <c r="Y532"/>
      <c r="Z532"/>
      <c r="AA532"/>
      <c r="AB532"/>
      <c r="AC532"/>
      <c r="AD532"/>
      <c r="AE532"/>
      <c r="AF532"/>
      <c r="AG532"/>
      <c r="AH532"/>
      <c r="AI532"/>
      <c r="AJ532"/>
      <c r="AK532"/>
      <c r="AL532"/>
      <c r="AM532"/>
      <c r="AN532"/>
      <c r="AO532"/>
      <c r="AP532"/>
      <c r="AQ532"/>
      <c r="AR532"/>
      <c r="AS532"/>
      <c r="AT532"/>
      <c r="AU532"/>
      <c r="AV532"/>
      <c r="AW532"/>
      <c r="AX532"/>
    </row>
    <row r="533" spans="1:50" s="1" customFormat="1" ht="120" x14ac:dyDescent="0.25">
      <c r="A533" s="14" t="s">
        <v>250</v>
      </c>
      <c r="B533" s="15">
        <v>2522221040</v>
      </c>
      <c r="C533" s="16" t="s">
        <v>23</v>
      </c>
      <c r="D533" s="16" t="s">
        <v>24</v>
      </c>
      <c r="E533" s="31" t="s">
        <v>388</v>
      </c>
      <c r="F533" s="79" t="s">
        <v>392</v>
      </c>
      <c r="G533" s="31" t="s">
        <v>501</v>
      </c>
      <c r="H533" s="16" t="s">
        <v>25</v>
      </c>
      <c r="I533" s="17">
        <v>3520</v>
      </c>
      <c r="J533" s="15" t="s">
        <v>285</v>
      </c>
      <c r="K533" s="18">
        <f t="shared" si="12"/>
        <v>2500</v>
      </c>
      <c r="L533" s="18"/>
      <c r="M533" s="18"/>
      <c r="N533" s="57"/>
      <c r="O533" s="57"/>
      <c r="P533" s="57">
        <v>2500</v>
      </c>
      <c r="Q533" s="57"/>
      <c r="R533" s="57"/>
      <c r="S533" s="57"/>
      <c r="T533" s="57"/>
      <c r="U533" s="57"/>
      <c r="V533" s="57"/>
      <c r="W533" s="57"/>
      <c r="X533" s="58" t="s">
        <v>286</v>
      </c>
      <c r="Y533"/>
      <c r="Z533"/>
      <c r="AA533"/>
      <c r="AB533"/>
      <c r="AC533"/>
      <c r="AD533"/>
      <c r="AE533"/>
      <c r="AF533"/>
      <c r="AG533"/>
      <c r="AH533"/>
      <c r="AI533"/>
      <c r="AJ533"/>
      <c r="AK533"/>
      <c r="AL533"/>
      <c r="AM533"/>
      <c r="AN533"/>
      <c r="AO533"/>
      <c r="AP533"/>
      <c r="AQ533"/>
      <c r="AR533"/>
      <c r="AS533"/>
      <c r="AT533"/>
      <c r="AU533"/>
      <c r="AV533"/>
      <c r="AW533"/>
      <c r="AX533"/>
    </row>
    <row r="534" spans="1:50" s="1" customFormat="1" ht="60" x14ac:dyDescent="0.25">
      <c r="A534" s="14" t="s">
        <v>250</v>
      </c>
      <c r="B534" s="15">
        <v>2522221040</v>
      </c>
      <c r="C534" s="16" t="s">
        <v>23</v>
      </c>
      <c r="D534" s="16" t="s">
        <v>24</v>
      </c>
      <c r="E534" s="31" t="s">
        <v>388</v>
      </c>
      <c r="F534" s="79" t="s">
        <v>392</v>
      </c>
      <c r="G534" s="31" t="s">
        <v>501</v>
      </c>
      <c r="H534" s="16" t="s">
        <v>25</v>
      </c>
      <c r="I534" s="17">
        <v>3550</v>
      </c>
      <c r="J534" s="15" t="s">
        <v>266</v>
      </c>
      <c r="K534" s="18">
        <f t="shared" si="12"/>
        <v>23750</v>
      </c>
      <c r="L534" s="18"/>
      <c r="M534" s="18"/>
      <c r="N534" s="57"/>
      <c r="O534" s="57"/>
      <c r="P534" s="57">
        <v>23750</v>
      </c>
      <c r="Q534" s="57"/>
      <c r="R534" s="57"/>
      <c r="S534" s="57"/>
      <c r="T534" s="57"/>
      <c r="U534" s="57"/>
      <c r="V534" s="57"/>
      <c r="W534" s="57"/>
      <c r="X534" s="58" t="s">
        <v>267</v>
      </c>
      <c r="Y534"/>
      <c r="Z534"/>
      <c r="AA534"/>
      <c r="AB534"/>
      <c r="AC534"/>
      <c r="AD534"/>
      <c r="AE534"/>
      <c r="AF534"/>
      <c r="AG534"/>
      <c r="AH534"/>
      <c r="AI534"/>
      <c r="AJ534"/>
      <c r="AK534"/>
      <c r="AL534"/>
      <c r="AM534"/>
      <c r="AN534"/>
      <c r="AO534"/>
      <c r="AP534"/>
      <c r="AQ534"/>
      <c r="AR534"/>
      <c r="AS534"/>
      <c r="AT534"/>
      <c r="AU534"/>
      <c r="AV534"/>
      <c r="AW534"/>
      <c r="AX534"/>
    </row>
    <row r="535" spans="1:50" s="1" customFormat="1" ht="45" x14ac:dyDescent="0.25">
      <c r="A535" s="14" t="s">
        <v>250</v>
      </c>
      <c r="B535" s="15">
        <v>2522221040</v>
      </c>
      <c r="C535" s="16" t="s">
        <v>23</v>
      </c>
      <c r="D535" s="16" t="s">
        <v>24</v>
      </c>
      <c r="E535" s="31" t="s">
        <v>388</v>
      </c>
      <c r="F535" s="79" t="s">
        <v>392</v>
      </c>
      <c r="G535" s="31" t="s">
        <v>501</v>
      </c>
      <c r="H535" s="16" t="s">
        <v>25</v>
      </c>
      <c r="I535" s="17">
        <v>3580</v>
      </c>
      <c r="J535" s="15" t="s">
        <v>143</v>
      </c>
      <c r="K535" s="18">
        <f t="shared" si="12"/>
        <v>1192311.5</v>
      </c>
      <c r="L535" s="18"/>
      <c r="M535" s="18"/>
      <c r="N535" s="57">
        <v>238262.3</v>
      </c>
      <c r="O535" s="57">
        <v>238262.3</v>
      </c>
      <c r="P535" s="57">
        <v>238262.3</v>
      </c>
      <c r="Q535" s="57">
        <v>238262.3</v>
      </c>
      <c r="R535" s="57">
        <v>239262.3</v>
      </c>
      <c r="S535" s="57"/>
      <c r="T535" s="57"/>
      <c r="U535" s="57"/>
      <c r="V535" s="57"/>
      <c r="W535" s="57"/>
      <c r="X535" s="58" t="s">
        <v>268</v>
      </c>
      <c r="Y535"/>
      <c r="Z535"/>
      <c r="AA535"/>
      <c r="AB535"/>
      <c r="AC535"/>
      <c r="AD535"/>
      <c r="AE535"/>
      <c r="AF535"/>
      <c r="AG535"/>
      <c r="AH535"/>
      <c r="AI535"/>
      <c r="AJ535"/>
      <c r="AK535"/>
      <c r="AL535"/>
      <c r="AM535"/>
      <c r="AN535"/>
      <c r="AO535"/>
      <c r="AP535"/>
      <c r="AQ535"/>
      <c r="AR535"/>
      <c r="AS535"/>
      <c r="AT535"/>
      <c r="AU535"/>
      <c r="AV535"/>
      <c r="AW535"/>
      <c r="AX535"/>
    </row>
    <row r="536" spans="1:50" s="1" customFormat="1" ht="45" x14ac:dyDescent="0.25">
      <c r="A536" s="14" t="s">
        <v>250</v>
      </c>
      <c r="B536" s="15">
        <v>2522221040</v>
      </c>
      <c r="C536" s="16" t="s">
        <v>23</v>
      </c>
      <c r="D536" s="16" t="s">
        <v>24</v>
      </c>
      <c r="E536" s="31" t="s">
        <v>388</v>
      </c>
      <c r="F536" s="79" t="s">
        <v>392</v>
      </c>
      <c r="G536" s="31" t="s">
        <v>501</v>
      </c>
      <c r="H536" s="16" t="s">
        <v>25</v>
      </c>
      <c r="I536" s="17">
        <v>3590</v>
      </c>
      <c r="J536" s="15" t="s">
        <v>269</v>
      </c>
      <c r="K536" s="18">
        <f t="shared" si="12"/>
        <v>243774.4</v>
      </c>
      <c r="L536" s="18"/>
      <c r="M536" s="18"/>
      <c r="N536" s="57">
        <v>60943.6</v>
      </c>
      <c r="O536" s="57">
        <v>60943.6</v>
      </c>
      <c r="P536" s="57">
        <v>60943.6</v>
      </c>
      <c r="Q536" s="57">
        <v>60943.6</v>
      </c>
      <c r="R536" s="57"/>
      <c r="S536" s="57"/>
      <c r="T536" s="57"/>
      <c r="U536" s="57"/>
      <c r="V536" s="57"/>
      <c r="W536" s="57"/>
      <c r="X536" s="58" t="s">
        <v>270</v>
      </c>
      <c r="Y536"/>
      <c r="Z536"/>
      <c r="AA536"/>
      <c r="AB536"/>
      <c r="AC536"/>
      <c r="AD536"/>
      <c r="AE536"/>
      <c r="AF536"/>
      <c r="AG536"/>
      <c r="AH536"/>
      <c r="AI536"/>
      <c r="AJ536"/>
      <c r="AK536"/>
      <c r="AL536"/>
      <c r="AM536"/>
      <c r="AN536"/>
      <c r="AO536"/>
      <c r="AP536"/>
      <c r="AQ536"/>
      <c r="AR536"/>
      <c r="AS536"/>
      <c r="AT536"/>
      <c r="AU536"/>
      <c r="AV536"/>
      <c r="AW536"/>
      <c r="AX536"/>
    </row>
    <row r="537" spans="1:50" s="1" customFormat="1" ht="45" x14ac:dyDescent="0.25">
      <c r="A537" s="14" t="s">
        <v>250</v>
      </c>
      <c r="B537" s="15">
        <v>2522221040</v>
      </c>
      <c r="C537" s="16" t="s">
        <v>23</v>
      </c>
      <c r="D537" s="16" t="s">
        <v>24</v>
      </c>
      <c r="E537" s="31" t="s">
        <v>388</v>
      </c>
      <c r="F537" s="79" t="s">
        <v>392</v>
      </c>
      <c r="G537" s="31" t="s">
        <v>501</v>
      </c>
      <c r="H537" s="16" t="s">
        <v>25</v>
      </c>
      <c r="I537" s="17">
        <v>3720</v>
      </c>
      <c r="J537" s="15" t="s">
        <v>74</v>
      </c>
      <c r="K537" s="18">
        <f t="shared" si="12"/>
        <v>2840</v>
      </c>
      <c r="L537" s="18"/>
      <c r="M537" s="18"/>
      <c r="N537" s="57">
        <v>710</v>
      </c>
      <c r="O537" s="57">
        <v>710</v>
      </c>
      <c r="P537" s="57">
        <v>710</v>
      </c>
      <c r="Q537" s="57">
        <v>710</v>
      </c>
      <c r="R537" s="57"/>
      <c r="S537" s="57"/>
      <c r="T537" s="57"/>
      <c r="U537" s="57"/>
      <c r="V537" s="57"/>
      <c r="W537" s="57"/>
      <c r="X537" s="58" t="s">
        <v>271</v>
      </c>
      <c r="Y537"/>
      <c r="Z537"/>
      <c r="AA537"/>
      <c r="AB537"/>
      <c r="AC537"/>
      <c r="AD537"/>
      <c r="AE537"/>
      <c r="AF537"/>
      <c r="AG537"/>
      <c r="AH537"/>
      <c r="AI537"/>
      <c r="AJ537"/>
      <c r="AK537"/>
      <c r="AL537"/>
      <c r="AM537"/>
      <c r="AN537"/>
      <c r="AO537"/>
      <c r="AP537"/>
      <c r="AQ537"/>
      <c r="AR537"/>
      <c r="AS537"/>
      <c r="AT537"/>
      <c r="AU537"/>
      <c r="AV537"/>
      <c r="AW537"/>
      <c r="AX537"/>
    </row>
    <row r="538" spans="1:50" s="1" customFormat="1" ht="45" x14ac:dyDescent="0.25">
      <c r="A538" s="14" t="s">
        <v>250</v>
      </c>
      <c r="B538" s="15">
        <v>2522221040</v>
      </c>
      <c r="C538" s="16" t="s">
        <v>23</v>
      </c>
      <c r="D538" s="16" t="s">
        <v>24</v>
      </c>
      <c r="E538" s="31" t="s">
        <v>388</v>
      </c>
      <c r="F538" s="79" t="s">
        <v>392</v>
      </c>
      <c r="G538" s="31" t="s">
        <v>501</v>
      </c>
      <c r="H538" s="16" t="s">
        <v>25</v>
      </c>
      <c r="I538" s="17">
        <v>3920</v>
      </c>
      <c r="J538" s="15" t="s">
        <v>70</v>
      </c>
      <c r="K538" s="18">
        <f t="shared" si="12"/>
        <v>4200</v>
      </c>
      <c r="L538" s="18"/>
      <c r="M538" s="18"/>
      <c r="N538" s="57">
        <v>1050</v>
      </c>
      <c r="O538" s="57">
        <v>1050</v>
      </c>
      <c r="P538" s="57">
        <v>1050</v>
      </c>
      <c r="Q538" s="57">
        <v>1050</v>
      </c>
      <c r="R538" s="57"/>
      <c r="S538" s="57"/>
      <c r="T538" s="57"/>
      <c r="U538" s="57"/>
      <c r="V538" s="57"/>
      <c r="W538" s="57"/>
      <c r="X538" s="58" t="s">
        <v>272</v>
      </c>
      <c r="Y538"/>
      <c r="Z538"/>
      <c r="AA538"/>
      <c r="AB538"/>
      <c r="AC538"/>
      <c r="AD538"/>
      <c r="AE538"/>
      <c r="AF538"/>
      <c r="AG538"/>
      <c r="AH538"/>
      <c r="AI538"/>
      <c r="AJ538"/>
      <c r="AK538"/>
      <c r="AL538"/>
      <c r="AM538"/>
      <c r="AN538"/>
      <c r="AO538"/>
      <c r="AP538"/>
      <c r="AQ538"/>
      <c r="AR538"/>
      <c r="AS538"/>
      <c r="AT538"/>
      <c r="AU538"/>
      <c r="AV538"/>
      <c r="AW538"/>
      <c r="AX538"/>
    </row>
    <row r="539" spans="1:50" s="1" customFormat="1" ht="45" x14ac:dyDescent="0.25">
      <c r="A539" s="14" t="s">
        <v>250</v>
      </c>
      <c r="B539" s="15">
        <v>1422730001</v>
      </c>
      <c r="C539" s="16" t="s">
        <v>23</v>
      </c>
      <c r="D539" s="16" t="s">
        <v>24</v>
      </c>
      <c r="E539" s="31" t="s">
        <v>388</v>
      </c>
      <c r="F539" s="79" t="s">
        <v>392</v>
      </c>
      <c r="G539" s="31" t="s">
        <v>501</v>
      </c>
      <c r="H539" s="16" t="s">
        <v>25</v>
      </c>
      <c r="I539" s="17">
        <v>2160</v>
      </c>
      <c r="J539" s="15" t="s">
        <v>275</v>
      </c>
      <c r="K539" s="18">
        <f t="shared" si="12"/>
        <v>60000</v>
      </c>
      <c r="L539" s="18"/>
      <c r="M539" s="18"/>
      <c r="N539" s="57"/>
      <c r="O539" s="57"/>
      <c r="P539" s="57"/>
      <c r="Q539" s="57"/>
      <c r="R539" s="57"/>
      <c r="S539" s="57">
        <v>60000</v>
      </c>
      <c r="T539" s="57"/>
      <c r="U539" s="57"/>
      <c r="V539" s="57"/>
      <c r="W539" s="57"/>
      <c r="X539" s="58" t="s">
        <v>276</v>
      </c>
      <c r="Y539"/>
      <c r="Z539"/>
      <c r="AA539"/>
      <c r="AB539"/>
      <c r="AC539"/>
      <c r="AD539"/>
      <c r="AE539"/>
      <c r="AF539"/>
      <c r="AG539"/>
      <c r="AH539"/>
      <c r="AI539"/>
      <c r="AJ539"/>
      <c r="AK539"/>
      <c r="AL539"/>
      <c r="AM539"/>
      <c r="AN539"/>
      <c r="AO539"/>
      <c r="AP539"/>
      <c r="AQ539"/>
      <c r="AR539"/>
      <c r="AS539"/>
      <c r="AT539"/>
      <c r="AU539"/>
      <c r="AV539"/>
      <c r="AW539"/>
      <c r="AX539"/>
    </row>
    <row r="540" spans="1:50" s="1" customFormat="1" ht="45" x14ac:dyDescent="0.25">
      <c r="A540" s="14" t="s">
        <v>250</v>
      </c>
      <c r="B540" s="15">
        <v>1422730001</v>
      </c>
      <c r="C540" s="16" t="s">
        <v>23</v>
      </c>
      <c r="D540" s="16" t="s">
        <v>24</v>
      </c>
      <c r="E540" s="31" t="s">
        <v>388</v>
      </c>
      <c r="F540" s="79" t="s">
        <v>392</v>
      </c>
      <c r="G540" s="31" t="s">
        <v>501</v>
      </c>
      <c r="H540" s="16" t="s">
        <v>25</v>
      </c>
      <c r="I540" s="17">
        <v>2210</v>
      </c>
      <c r="J540" s="15" t="s">
        <v>65</v>
      </c>
      <c r="K540" s="18">
        <f t="shared" si="12"/>
        <v>28000</v>
      </c>
      <c r="L540" s="18"/>
      <c r="M540" s="18"/>
      <c r="N540" s="57"/>
      <c r="O540" s="57"/>
      <c r="P540" s="57"/>
      <c r="Q540" s="57"/>
      <c r="R540" s="57"/>
      <c r="S540" s="57">
        <v>7000</v>
      </c>
      <c r="T540" s="57">
        <v>7000</v>
      </c>
      <c r="U540" s="57">
        <v>7000</v>
      </c>
      <c r="V540" s="57">
        <v>7000</v>
      </c>
      <c r="W540" s="57"/>
      <c r="X540" s="58" t="s">
        <v>251</v>
      </c>
      <c r="Y540"/>
      <c r="Z540"/>
      <c r="AA540"/>
      <c r="AB540"/>
      <c r="AC540"/>
      <c r="AD540"/>
      <c r="AE540"/>
      <c r="AF540"/>
      <c r="AG540"/>
      <c r="AH540"/>
      <c r="AI540"/>
      <c r="AJ540"/>
      <c r="AK540"/>
      <c r="AL540"/>
      <c r="AM540"/>
      <c r="AN540"/>
      <c r="AO540"/>
      <c r="AP540"/>
      <c r="AQ540"/>
      <c r="AR540"/>
      <c r="AS540"/>
      <c r="AT540"/>
      <c r="AU540"/>
      <c r="AV540"/>
      <c r="AW540"/>
      <c r="AX540"/>
    </row>
    <row r="541" spans="1:50" s="1" customFormat="1" ht="48.75" x14ac:dyDescent="0.25">
      <c r="A541" s="14" t="s">
        <v>250</v>
      </c>
      <c r="B541" s="15">
        <v>1422730001</v>
      </c>
      <c r="C541" s="16" t="s">
        <v>23</v>
      </c>
      <c r="D541" s="16" t="s">
        <v>24</v>
      </c>
      <c r="E541" s="31" t="s">
        <v>388</v>
      </c>
      <c r="F541" s="79" t="s">
        <v>392</v>
      </c>
      <c r="G541" s="31" t="s">
        <v>501</v>
      </c>
      <c r="H541" s="16" t="s">
        <v>25</v>
      </c>
      <c r="I541" s="17">
        <v>2610</v>
      </c>
      <c r="J541" s="15" t="s">
        <v>129</v>
      </c>
      <c r="K541" s="18">
        <f t="shared" si="12"/>
        <v>204037.5</v>
      </c>
      <c r="L541" s="18"/>
      <c r="M541" s="18"/>
      <c r="N541" s="57"/>
      <c r="O541" s="57"/>
      <c r="P541" s="57"/>
      <c r="Q541" s="57"/>
      <c r="R541" s="57"/>
      <c r="S541" s="57">
        <v>40807.5</v>
      </c>
      <c r="T541" s="57">
        <v>40807.5</v>
      </c>
      <c r="U541" s="57">
        <v>40807.5</v>
      </c>
      <c r="V541" s="57">
        <v>40807.5</v>
      </c>
      <c r="W541" s="57">
        <v>40807.5</v>
      </c>
      <c r="X541" s="58" t="s">
        <v>253</v>
      </c>
      <c r="Y541"/>
      <c r="Z541"/>
      <c r="AA541"/>
      <c r="AB541"/>
      <c r="AC541"/>
      <c r="AD541"/>
      <c r="AE541"/>
      <c r="AF541"/>
      <c r="AG541"/>
      <c r="AH541"/>
      <c r="AI541"/>
      <c r="AJ541"/>
      <c r="AK541"/>
      <c r="AL541"/>
      <c r="AM541"/>
      <c r="AN541"/>
      <c r="AO541"/>
      <c r="AP541"/>
      <c r="AQ541"/>
      <c r="AR541"/>
      <c r="AS541"/>
      <c r="AT541"/>
      <c r="AU541"/>
      <c r="AV541"/>
      <c r="AW541"/>
      <c r="AX541"/>
    </row>
    <row r="542" spans="1:50" s="1" customFormat="1" ht="60" x14ac:dyDescent="0.25">
      <c r="A542" s="14" t="s">
        <v>250</v>
      </c>
      <c r="B542" s="15">
        <v>1422730001</v>
      </c>
      <c r="C542" s="16" t="s">
        <v>23</v>
      </c>
      <c r="D542" s="16" t="s">
        <v>24</v>
      </c>
      <c r="E542" s="31" t="s">
        <v>388</v>
      </c>
      <c r="F542" s="79" t="s">
        <v>392</v>
      </c>
      <c r="G542" s="31" t="s">
        <v>501</v>
      </c>
      <c r="H542" s="16" t="s">
        <v>25</v>
      </c>
      <c r="I542" s="17">
        <v>2920</v>
      </c>
      <c r="J542" s="15" t="s">
        <v>180</v>
      </c>
      <c r="K542" s="18">
        <f t="shared" si="12"/>
        <v>600</v>
      </c>
      <c r="L542" s="18"/>
      <c r="M542" s="18"/>
      <c r="N542" s="57"/>
      <c r="O542" s="57"/>
      <c r="P542" s="57"/>
      <c r="Q542" s="57"/>
      <c r="R542" s="57"/>
      <c r="S542" s="57"/>
      <c r="T542" s="57">
        <v>600</v>
      </c>
      <c r="U542" s="57"/>
      <c r="V542" s="57"/>
      <c r="W542" s="57"/>
      <c r="X542" s="58" t="s">
        <v>279</v>
      </c>
      <c r="Y542"/>
      <c r="Z542"/>
      <c r="AA542"/>
      <c r="AB542"/>
      <c r="AC542"/>
      <c r="AD542"/>
      <c r="AE542"/>
      <c r="AF542"/>
      <c r="AG542"/>
      <c r="AH542"/>
      <c r="AI542"/>
      <c r="AJ542"/>
      <c r="AK542"/>
      <c r="AL542"/>
      <c r="AM542"/>
      <c r="AN542"/>
      <c r="AO542"/>
      <c r="AP542"/>
      <c r="AQ542"/>
      <c r="AR542"/>
      <c r="AS542"/>
      <c r="AT542"/>
      <c r="AU542"/>
      <c r="AV542"/>
      <c r="AW542"/>
      <c r="AX542"/>
    </row>
    <row r="543" spans="1:50" s="1" customFormat="1" ht="120" x14ac:dyDescent="0.25">
      <c r="A543" s="14" t="s">
        <v>250</v>
      </c>
      <c r="B543" s="15">
        <v>1422730001</v>
      </c>
      <c r="C543" s="16" t="s">
        <v>23</v>
      </c>
      <c r="D543" s="16" t="s">
        <v>24</v>
      </c>
      <c r="E543" s="31" t="s">
        <v>388</v>
      </c>
      <c r="F543" s="79" t="s">
        <v>392</v>
      </c>
      <c r="G543" s="31" t="s">
        <v>501</v>
      </c>
      <c r="H543" s="16" t="s">
        <v>25</v>
      </c>
      <c r="I543" s="17">
        <v>2930</v>
      </c>
      <c r="J543" s="15" t="s">
        <v>280</v>
      </c>
      <c r="K543" s="18">
        <f t="shared" si="12"/>
        <v>2500</v>
      </c>
      <c r="L543" s="18"/>
      <c r="M543" s="18"/>
      <c r="N543" s="57"/>
      <c r="O543" s="57"/>
      <c r="P543" s="57"/>
      <c r="Q543" s="57"/>
      <c r="R543" s="57"/>
      <c r="S543" s="57"/>
      <c r="T543" s="57"/>
      <c r="U543" s="57">
        <v>2500</v>
      </c>
      <c r="V543" s="57"/>
      <c r="W543" s="57"/>
      <c r="X543" s="58" t="s">
        <v>281</v>
      </c>
      <c r="Y543"/>
      <c r="Z543"/>
      <c r="AA543"/>
      <c r="AB543"/>
      <c r="AC543"/>
      <c r="AD543"/>
      <c r="AE543"/>
      <c r="AF543"/>
      <c r="AG543"/>
      <c r="AH543"/>
      <c r="AI543"/>
      <c r="AJ543"/>
      <c r="AK543"/>
      <c r="AL543"/>
      <c r="AM543"/>
      <c r="AN543"/>
      <c r="AO543"/>
      <c r="AP543"/>
      <c r="AQ543"/>
      <c r="AR543"/>
      <c r="AS543"/>
      <c r="AT543"/>
      <c r="AU543"/>
      <c r="AV543"/>
      <c r="AW543"/>
      <c r="AX543"/>
    </row>
    <row r="544" spans="1:50" s="1" customFormat="1" ht="75" x14ac:dyDescent="0.25">
      <c r="A544" s="14" t="s">
        <v>250</v>
      </c>
      <c r="B544" s="15">
        <v>1422730001</v>
      </c>
      <c r="C544" s="16" t="s">
        <v>23</v>
      </c>
      <c r="D544" s="16" t="s">
        <v>24</v>
      </c>
      <c r="E544" s="31" t="s">
        <v>388</v>
      </c>
      <c r="F544" s="79" t="s">
        <v>392</v>
      </c>
      <c r="G544" s="31" t="s">
        <v>501</v>
      </c>
      <c r="H544" s="16" t="s">
        <v>25</v>
      </c>
      <c r="I544" s="17">
        <v>2960</v>
      </c>
      <c r="J544" s="15" t="s">
        <v>282</v>
      </c>
      <c r="K544" s="18">
        <f t="shared" si="12"/>
        <v>12500</v>
      </c>
      <c r="L544" s="18"/>
      <c r="M544" s="18"/>
      <c r="N544" s="57"/>
      <c r="O544" s="57"/>
      <c r="P544" s="57"/>
      <c r="Q544" s="57"/>
      <c r="R544" s="57"/>
      <c r="S544" s="57"/>
      <c r="T544" s="57"/>
      <c r="U544" s="57">
        <v>12500</v>
      </c>
      <c r="V544" s="57"/>
      <c r="W544" s="57"/>
      <c r="X544" s="58" t="s">
        <v>283</v>
      </c>
      <c r="Y544"/>
      <c r="Z544"/>
      <c r="AA544"/>
      <c r="AB544"/>
      <c r="AC544"/>
      <c r="AD544"/>
      <c r="AE544"/>
      <c r="AF544"/>
      <c r="AG544"/>
      <c r="AH544"/>
      <c r="AI544"/>
      <c r="AJ544"/>
      <c r="AK544"/>
      <c r="AL544"/>
      <c r="AM544"/>
      <c r="AN544"/>
      <c r="AO544"/>
      <c r="AP544"/>
      <c r="AQ544"/>
      <c r="AR544"/>
      <c r="AS544"/>
      <c r="AT544"/>
      <c r="AU544"/>
      <c r="AV544"/>
      <c r="AW544"/>
      <c r="AX544"/>
    </row>
    <row r="545" spans="1:50" s="1" customFormat="1" ht="45" x14ac:dyDescent="0.25">
      <c r="A545" s="14" t="s">
        <v>250</v>
      </c>
      <c r="B545" s="15">
        <v>1422730001</v>
      </c>
      <c r="C545" s="16" t="s">
        <v>23</v>
      </c>
      <c r="D545" s="16" t="s">
        <v>24</v>
      </c>
      <c r="E545" s="31" t="s">
        <v>388</v>
      </c>
      <c r="F545" s="79" t="s">
        <v>392</v>
      </c>
      <c r="G545" s="31" t="s">
        <v>501</v>
      </c>
      <c r="H545" s="16" t="s">
        <v>25</v>
      </c>
      <c r="I545" s="17">
        <v>3110</v>
      </c>
      <c r="J545" s="15" t="s">
        <v>254</v>
      </c>
      <c r="K545" s="18">
        <f t="shared" si="12"/>
        <v>450000</v>
      </c>
      <c r="L545" s="18"/>
      <c r="M545" s="18"/>
      <c r="N545" s="57"/>
      <c r="O545" s="57"/>
      <c r="P545" s="57"/>
      <c r="Q545" s="57"/>
      <c r="R545" s="57"/>
      <c r="S545" s="57">
        <v>90000</v>
      </c>
      <c r="T545" s="57">
        <v>90000</v>
      </c>
      <c r="U545" s="57">
        <v>90000</v>
      </c>
      <c r="V545" s="57">
        <v>90000</v>
      </c>
      <c r="W545" s="57">
        <v>90000</v>
      </c>
      <c r="X545" s="58" t="s">
        <v>255</v>
      </c>
      <c r="Y545"/>
      <c r="Z545"/>
      <c r="AA545"/>
      <c r="AB545"/>
      <c r="AC545"/>
      <c r="AD545"/>
      <c r="AE545"/>
      <c r="AF545"/>
      <c r="AG545"/>
      <c r="AH545"/>
      <c r="AI545"/>
      <c r="AJ545"/>
      <c r="AK545"/>
      <c r="AL545"/>
      <c r="AM545"/>
      <c r="AN545"/>
      <c r="AO545"/>
      <c r="AP545"/>
      <c r="AQ545"/>
      <c r="AR545"/>
      <c r="AS545"/>
      <c r="AT545"/>
      <c r="AU545"/>
      <c r="AV545"/>
      <c r="AW545"/>
      <c r="AX545"/>
    </row>
    <row r="546" spans="1:50" s="1" customFormat="1" ht="60.75" x14ac:dyDescent="0.25">
      <c r="A546" s="14" t="s">
        <v>250</v>
      </c>
      <c r="B546" s="15">
        <v>1422730001</v>
      </c>
      <c r="C546" s="16" t="s">
        <v>23</v>
      </c>
      <c r="D546" s="16" t="s">
        <v>24</v>
      </c>
      <c r="E546" s="31" t="s">
        <v>388</v>
      </c>
      <c r="F546" s="79" t="s">
        <v>392</v>
      </c>
      <c r="G546" s="31" t="s">
        <v>501</v>
      </c>
      <c r="H546" s="16" t="s">
        <v>25</v>
      </c>
      <c r="I546" s="17">
        <v>3130</v>
      </c>
      <c r="J546" s="15" t="s">
        <v>256</v>
      </c>
      <c r="K546" s="18">
        <f t="shared" si="12"/>
        <v>72833.350000000006</v>
      </c>
      <c r="L546" s="18"/>
      <c r="M546" s="18"/>
      <c r="N546" s="57"/>
      <c r="O546" s="57"/>
      <c r="P546" s="57"/>
      <c r="Q546" s="57"/>
      <c r="R546" s="57"/>
      <c r="S546" s="57">
        <v>14566.67</v>
      </c>
      <c r="T546" s="57">
        <v>14566.67</v>
      </c>
      <c r="U546" s="57">
        <v>14566.67</v>
      </c>
      <c r="V546" s="57">
        <v>14566.67</v>
      </c>
      <c r="W546" s="57">
        <v>14566.67</v>
      </c>
      <c r="X546" s="58" t="s">
        <v>257</v>
      </c>
      <c r="Y546"/>
      <c r="Z546"/>
      <c r="AA546"/>
      <c r="AB546"/>
      <c r="AC546"/>
      <c r="AD546"/>
      <c r="AE546"/>
      <c r="AF546"/>
      <c r="AG546"/>
      <c r="AH546"/>
      <c r="AI546"/>
      <c r="AJ546"/>
      <c r="AK546"/>
      <c r="AL546"/>
      <c r="AM546"/>
      <c r="AN546"/>
      <c r="AO546"/>
      <c r="AP546"/>
      <c r="AQ546"/>
      <c r="AR546"/>
      <c r="AS546"/>
      <c r="AT546"/>
      <c r="AU546"/>
      <c r="AV546"/>
      <c r="AW546"/>
      <c r="AX546"/>
    </row>
    <row r="547" spans="1:50" s="1" customFormat="1" ht="45" x14ac:dyDescent="0.25">
      <c r="A547" s="14" t="s">
        <v>250</v>
      </c>
      <c r="B547" s="15">
        <v>1422730001</v>
      </c>
      <c r="C547" s="16" t="s">
        <v>23</v>
      </c>
      <c r="D547" s="16" t="s">
        <v>24</v>
      </c>
      <c r="E547" s="31" t="s">
        <v>388</v>
      </c>
      <c r="F547" s="79" t="s">
        <v>392</v>
      </c>
      <c r="G547" s="31" t="s">
        <v>501</v>
      </c>
      <c r="H547" s="16" t="s">
        <v>25</v>
      </c>
      <c r="I547" s="17">
        <v>3140</v>
      </c>
      <c r="J547" s="15" t="s">
        <v>258</v>
      </c>
      <c r="K547" s="18">
        <f t="shared" si="12"/>
        <v>190000</v>
      </c>
      <c r="L547" s="18"/>
      <c r="M547" s="18"/>
      <c r="N547" s="57"/>
      <c r="O547" s="57"/>
      <c r="P547" s="57"/>
      <c r="Q547" s="57"/>
      <c r="R547" s="57"/>
      <c r="S547" s="57">
        <v>38000</v>
      </c>
      <c r="T547" s="57">
        <v>38000</v>
      </c>
      <c r="U547" s="57">
        <v>38000</v>
      </c>
      <c r="V547" s="57">
        <v>38000</v>
      </c>
      <c r="W547" s="57">
        <v>38000</v>
      </c>
      <c r="X547" s="58" t="s">
        <v>259</v>
      </c>
      <c r="Y547"/>
      <c r="Z547"/>
      <c r="AA547"/>
      <c r="AB547"/>
      <c r="AC547"/>
      <c r="AD547"/>
      <c r="AE547"/>
      <c r="AF547"/>
      <c r="AG547"/>
      <c r="AH547"/>
      <c r="AI547"/>
      <c r="AJ547"/>
      <c r="AK547"/>
      <c r="AL547"/>
      <c r="AM547"/>
      <c r="AN547"/>
      <c r="AO547"/>
      <c r="AP547"/>
      <c r="AQ547"/>
      <c r="AR547"/>
      <c r="AS547"/>
      <c r="AT547"/>
      <c r="AU547"/>
      <c r="AV547"/>
      <c r="AW547"/>
      <c r="AX547"/>
    </row>
    <row r="548" spans="1:50" s="1" customFormat="1" ht="45" x14ac:dyDescent="0.25">
      <c r="A548" s="14" t="s">
        <v>250</v>
      </c>
      <c r="B548" s="15">
        <v>1422730001</v>
      </c>
      <c r="C548" s="16" t="s">
        <v>23</v>
      </c>
      <c r="D548" s="16" t="s">
        <v>24</v>
      </c>
      <c r="E548" s="31" t="s">
        <v>388</v>
      </c>
      <c r="F548" s="79" t="s">
        <v>392</v>
      </c>
      <c r="G548" s="31" t="s">
        <v>501</v>
      </c>
      <c r="H548" s="16" t="s">
        <v>25</v>
      </c>
      <c r="I548" s="17">
        <v>3290</v>
      </c>
      <c r="J548" s="15" t="s">
        <v>260</v>
      </c>
      <c r="K548" s="18">
        <f t="shared" si="12"/>
        <v>200</v>
      </c>
      <c r="L548" s="18"/>
      <c r="M548" s="18"/>
      <c r="N548" s="57"/>
      <c r="O548" s="57"/>
      <c r="P548" s="57"/>
      <c r="Q548" s="57"/>
      <c r="R548" s="57"/>
      <c r="S548" s="57">
        <v>100</v>
      </c>
      <c r="T548" s="57"/>
      <c r="U548" s="57">
        <v>100</v>
      </c>
      <c r="V548" s="57"/>
      <c r="W548" s="57"/>
      <c r="X548" s="58" t="s">
        <v>261</v>
      </c>
      <c r="Y548"/>
      <c r="Z548"/>
      <c r="AA548"/>
      <c r="AB548"/>
      <c r="AC548"/>
      <c r="AD548"/>
      <c r="AE548"/>
      <c r="AF548"/>
      <c r="AG548"/>
      <c r="AH548"/>
      <c r="AI548"/>
      <c r="AJ548"/>
      <c r="AK548"/>
      <c r="AL548"/>
      <c r="AM548"/>
      <c r="AN548"/>
      <c r="AO548"/>
      <c r="AP548"/>
      <c r="AQ548"/>
      <c r="AR548"/>
      <c r="AS548"/>
      <c r="AT548"/>
      <c r="AU548"/>
      <c r="AV548"/>
      <c r="AW548"/>
      <c r="AX548"/>
    </row>
    <row r="549" spans="1:50" s="1" customFormat="1" ht="48.75" x14ac:dyDescent="0.25">
      <c r="A549" s="14" t="s">
        <v>250</v>
      </c>
      <c r="B549" s="15">
        <v>1422730001</v>
      </c>
      <c r="C549" s="16" t="s">
        <v>23</v>
      </c>
      <c r="D549" s="16" t="s">
        <v>24</v>
      </c>
      <c r="E549" s="31" t="s">
        <v>388</v>
      </c>
      <c r="F549" s="79" t="s">
        <v>392</v>
      </c>
      <c r="G549" s="31" t="s">
        <v>501</v>
      </c>
      <c r="H549" s="16" t="s">
        <v>25</v>
      </c>
      <c r="I549" s="17">
        <v>3380</v>
      </c>
      <c r="J549" s="15" t="s">
        <v>262</v>
      </c>
      <c r="K549" s="18">
        <f t="shared" si="12"/>
        <v>691841.85</v>
      </c>
      <c r="L549" s="18"/>
      <c r="M549" s="18"/>
      <c r="N549" s="57"/>
      <c r="O549" s="57"/>
      <c r="P549" s="57"/>
      <c r="Q549" s="57"/>
      <c r="R549" s="57"/>
      <c r="S549" s="57">
        <v>138368.37</v>
      </c>
      <c r="T549" s="57">
        <v>138368.37</v>
      </c>
      <c r="U549" s="57">
        <v>138368.37</v>
      </c>
      <c r="V549" s="57">
        <v>138368.37</v>
      </c>
      <c r="W549" s="57">
        <v>138368.37</v>
      </c>
      <c r="X549" s="58" t="s">
        <v>263</v>
      </c>
      <c r="Y549"/>
      <c r="Z549"/>
      <c r="AA549"/>
      <c r="AB549"/>
      <c r="AC549"/>
      <c r="AD549"/>
      <c r="AE549"/>
      <c r="AF549"/>
      <c r="AG549"/>
      <c r="AH549"/>
      <c r="AI549"/>
      <c r="AJ549"/>
      <c r="AK549"/>
      <c r="AL549"/>
      <c r="AM549"/>
      <c r="AN549"/>
      <c r="AO549"/>
      <c r="AP549"/>
      <c r="AQ549"/>
      <c r="AR549"/>
      <c r="AS549"/>
      <c r="AT549"/>
      <c r="AU549"/>
      <c r="AV549"/>
      <c r="AW549"/>
      <c r="AX549"/>
    </row>
    <row r="550" spans="1:50" s="1" customFormat="1" ht="120" x14ac:dyDescent="0.25">
      <c r="A550" s="14" t="s">
        <v>250</v>
      </c>
      <c r="B550" s="15">
        <v>1422730001</v>
      </c>
      <c r="C550" s="16" t="s">
        <v>23</v>
      </c>
      <c r="D550" s="16" t="s">
        <v>24</v>
      </c>
      <c r="E550" s="31" t="s">
        <v>388</v>
      </c>
      <c r="F550" s="79" t="s">
        <v>392</v>
      </c>
      <c r="G550" s="31" t="s">
        <v>501</v>
      </c>
      <c r="H550" s="16" t="s">
        <v>25</v>
      </c>
      <c r="I550" s="17">
        <v>3520</v>
      </c>
      <c r="J550" s="15" t="s">
        <v>285</v>
      </c>
      <c r="K550" s="18">
        <f t="shared" si="12"/>
        <v>2500</v>
      </c>
      <c r="L550" s="18"/>
      <c r="M550" s="18"/>
      <c r="N550" s="57"/>
      <c r="O550" s="57"/>
      <c r="P550" s="57"/>
      <c r="Q550" s="57"/>
      <c r="R550" s="57"/>
      <c r="S550" s="57"/>
      <c r="T550" s="57"/>
      <c r="U550" s="57">
        <v>2500</v>
      </c>
      <c r="V550" s="57"/>
      <c r="W550" s="57"/>
      <c r="X550" s="58" t="s">
        <v>286</v>
      </c>
      <c r="Y550"/>
      <c r="Z550"/>
      <c r="AA550"/>
      <c r="AB550"/>
      <c r="AC550"/>
      <c r="AD550"/>
      <c r="AE550"/>
      <c r="AF550"/>
      <c r="AG550"/>
      <c r="AH550"/>
      <c r="AI550"/>
      <c r="AJ550"/>
      <c r="AK550"/>
      <c r="AL550"/>
      <c r="AM550"/>
      <c r="AN550"/>
      <c r="AO550"/>
      <c r="AP550"/>
      <c r="AQ550"/>
      <c r="AR550"/>
      <c r="AS550"/>
      <c r="AT550"/>
      <c r="AU550"/>
      <c r="AV550"/>
      <c r="AW550"/>
      <c r="AX550"/>
    </row>
    <row r="551" spans="1:50" s="1" customFormat="1" ht="60" x14ac:dyDescent="0.25">
      <c r="A551" s="14" t="s">
        <v>250</v>
      </c>
      <c r="B551" s="15">
        <v>1422730001</v>
      </c>
      <c r="C551" s="16" t="s">
        <v>23</v>
      </c>
      <c r="D551" s="16" t="s">
        <v>24</v>
      </c>
      <c r="E551" s="31" t="s">
        <v>388</v>
      </c>
      <c r="F551" s="79" t="s">
        <v>392</v>
      </c>
      <c r="G551" s="31" t="s">
        <v>501</v>
      </c>
      <c r="H551" s="16" t="s">
        <v>25</v>
      </c>
      <c r="I551" s="17">
        <v>3550</v>
      </c>
      <c r="J551" s="15" t="s">
        <v>266</v>
      </c>
      <c r="K551" s="18">
        <f t="shared" si="12"/>
        <v>47500</v>
      </c>
      <c r="L551" s="18"/>
      <c r="M551" s="18"/>
      <c r="N551" s="57"/>
      <c r="O551" s="57"/>
      <c r="P551" s="57"/>
      <c r="Q551" s="57"/>
      <c r="R551" s="57"/>
      <c r="S551" s="57">
        <v>23750</v>
      </c>
      <c r="T551" s="57"/>
      <c r="U551" s="57"/>
      <c r="V551" s="57">
        <v>23750</v>
      </c>
      <c r="W551" s="57"/>
      <c r="X551" s="58" t="s">
        <v>267</v>
      </c>
      <c r="Y551"/>
      <c r="Z551"/>
      <c r="AA551"/>
      <c r="AB551"/>
      <c r="AC551"/>
      <c r="AD551"/>
      <c r="AE551"/>
      <c r="AF551"/>
      <c r="AG551"/>
      <c r="AH551"/>
      <c r="AI551"/>
      <c r="AJ551"/>
      <c r="AK551"/>
      <c r="AL551"/>
      <c r="AM551"/>
      <c r="AN551"/>
      <c r="AO551"/>
      <c r="AP551"/>
      <c r="AQ551"/>
      <c r="AR551"/>
      <c r="AS551"/>
      <c r="AT551"/>
      <c r="AU551"/>
      <c r="AV551"/>
      <c r="AW551"/>
      <c r="AX551"/>
    </row>
    <row r="552" spans="1:50" s="1" customFormat="1" ht="45" x14ac:dyDescent="0.25">
      <c r="A552" s="14" t="s">
        <v>250</v>
      </c>
      <c r="B552" s="15">
        <v>1422730001</v>
      </c>
      <c r="C552" s="16" t="s">
        <v>23</v>
      </c>
      <c r="D552" s="16" t="s">
        <v>24</v>
      </c>
      <c r="E552" s="31" t="s">
        <v>388</v>
      </c>
      <c r="F552" s="79" t="s">
        <v>392</v>
      </c>
      <c r="G552" s="31" t="s">
        <v>501</v>
      </c>
      <c r="H552" s="16" t="s">
        <v>25</v>
      </c>
      <c r="I552" s="17">
        <v>3580</v>
      </c>
      <c r="J552" s="15" t="s">
        <v>143</v>
      </c>
      <c r="K552" s="18">
        <f t="shared" si="12"/>
        <v>1191311.5</v>
      </c>
      <c r="L552" s="18"/>
      <c r="M552" s="18"/>
      <c r="N552" s="57"/>
      <c r="O552" s="57"/>
      <c r="P552" s="57"/>
      <c r="Q552" s="57"/>
      <c r="R552" s="57"/>
      <c r="S552" s="57">
        <v>238262.3</v>
      </c>
      <c r="T552" s="57">
        <v>238262.3</v>
      </c>
      <c r="U552" s="57">
        <v>238262.3</v>
      </c>
      <c r="V552" s="57">
        <v>238262.3</v>
      </c>
      <c r="W552" s="57">
        <v>238262.3</v>
      </c>
      <c r="X552" s="58" t="s">
        <v>268</v>
      </c>
      <c r="Y552"/>
      <c r="Z552"/>
      <c r="AA552"/>
      <c r="AB552"/>
      <c r="AC552"/>
      <c r="AD552"/>
      <c r="AE552"/>
      <c r="AF552"/>
      <c r="AG552"/>
      <c r="AH552"/>
      <c r="AI552"/>
      <c r="AJ552"/>
      <c r="AK552"/>
      <c r="AL552"/>
      <c r="AM552"/>
      <c r="AN552"/>
      <c r="AO552"/>
      <c r="AP552"/>
      <c r="AQ552"/>
      <c r="AR552"/>
      <c r="AS552"/>
      <c r="AT552"/>
      <c r="AU552"/>
      <c r="AV552"/>
      <c r="AW552"/>
      <c r="AX552"/>
    </row>
    <row r="553" spans="1:50" s="1" customFormat="1" ht="45" x14ac:dyDescent="0.25">
      <c r="A553" s="14" t="s">
        <v>250</v>
      </c>
      <c r="B553" s="15">
        <v>1422730001</v>
      </c>
      <c r="C553" s="16" t="s">
        <v>23</v>
      </c>
      <c r="D553" s="16" t="s">
        <v>24</v>
      </c>
      <c r="E553" s="31" t="s">
        <v>388</v>
      </c>
      <c r="F553" s="79" t="s">
        <v>392</v>
      </c>
      <c r="G553" s="31" t="s">
        <v>501</v>
      </c>
      <c r="H553" s="16" t="s">
        <v>25</v>
      </c>
      <c r="I553" s="17">
        <v>3590</v>
      </c>
      <c r="J553" s="15" t="s">
        <v>269</v>
      </c>
      <c r="K553" s="18">
        <f t="shared" si="12"/>
        <v>365661.6</v>
      </c>
      <c r="L553" s="18"/>
      <c r="M553" s="18"/>
      <c r="N553" s="57"/>
      <c r="O553" s="57"/>
      <c r="P553" s="57"/>
      <c r="Q553" s="57"/>
      <c r="R553" s="57">
        <v>60943.6</v>
      </c>
      <c r="S553" s="57">
        <v>60943.6</v>
      </c>
      <c r="T553" s="57">
        <v>60943.6</v>
      </c>
      <c r="U553" s="57">
        <v>60943.6</v>
      </c>
      <c r="V553" s="57">
        <v>60943.6</v>
      </c>
      <c r="W553" s="57">
        <v>60943.6</v>
      </c>
      <c r="X553" s="58" t="s">
        <v>270</v>
      </c>
      <c r="Y553"/>
      <c r="Z553"/>
      <c r="AA553"/>
      <c r="AB553"/>
      <c r="AC553"/>
      <c r="AD553"/>
      <c r="AE553"/>
      <c r="AF553"/>
      <c r="AG553"/>
      <c r="AH553"/>
      <c r="AI553"/>
      <c r="AJ553"/>
      <c r="AK553"/>
      <c r="AL553"/>
      <c r="AM553"/>
      <c r="AN553"/>
      <c r="AO553"/>
      <c r="AP553"/>
      <c r="AQ553"/>
      <c r="AR553"/>
      <c r="AS553"/>
      <c r="AT553"/>
      <c r="AU553"/>
      <c r="AV553"/>
      <c r="AW553"/>
      <c r="AX553"/>
    </row>
    <row r="554" spans="1:50" s="1" customFormat="1" ht="45" x14ac:dyDescent="0.25">
      <c r="A554" s="14" t="s">
        <v>250</v>
      </c>
      <c r="B554" s="15">
        <v>1422730001</v>
      </c>
      <c r="C554" s="16" t="s">
        <v>23</v>
      </c>
      <c r="D554" s="16" t="s">
        <v>24</v>
      </c>
      <c r="E554" s="31" t="s">
        <v>388</v>
      </c>
      <c r="F554" s="79" t="s">
        <v>392</v>
      </c>
      <c r="G554" s="31" t="s">
        <v>501</v>
      </c>
      <c r="H554" s="16" t="s">
        <v>25</v>
      </c>
      <c r="I554" s="17">
        <v>3720</v>
      </c>
      <c r="J554" s="15" t="s">
        <v>74</v>
      </c>
      <c r="K554" s="18">
        <f t="shared" si="12"/>
        <v>3550</v>
      </c>
      <c r="L554" s="18"/>
      <c r="M554" s="18"/>
      <c r="N554" s="57"/>
      <c r="O554" s="57"/>
      <c r="P554" s="57"/>
      <c r="Q554" s="57"/>
      <c r="R554" s="57">
        <v>710</v>
      </c>
      <c r="S554" s="57">
        <v>710</v>
      </c>
      <c r="T554" s="57">
        <v>710</v>
      </c>
      <c r="U554" s="57">
        <v>710</v>
      </c>
      <c r="V554" s="57">
        <v>710</v>
      </c>
      <c r="W554" s="57"/>
      <c r="X554" s="58" t="s">
        <v>271</v>
      </c>
      <c r="Y554"/>
      <c r="Z554"/>
      <c r="AA554"/>
      <c r="AB554"/>
      <c r="AC554"/>
      <c r="AD554"/>
      <c r="AE554"/>
      <c r="AF554"/>
      <c r="AG554"/>
      <c r="AH554"/>
      <c r="AI554"/>
      <c r="AJ554"/>
      <c r="AK554"/>
      <c r="AL554"/>
      <c r="AM554"/>
      <c r="AN554"/>
      <c r="AO554"/>
      <c r="AP554"/>
      <c r="AQ554"/>
      <c r="AR554"/>
      <c r="AS554"/>
      <c r="AT554"/>
      <c r="AU554"/>
      <c r="AV554"/>
      <c r="AW554"/>
      <c r="AX554"/>
    </row>
    <row r="555" spans="1:50" s="1" customFormat="1" ht="45" x14ac:dyDescent="0.25">
      <c r="A555" s="14" t="s">
        <v>250</v>
      </c>
      <c r="B555" s="15">
        <v>1422730001</v>
      </c>
      <c r="C555" s="16" t="s">
        <v>23</v>
      </c>
      <c r="D555" s="16" t="s">
        <v>24</v>
      </c>
      <c r="E555" s="31" t="s">
        <v>388</v>
      </c>
      <c r="F555" s="79" t="s">
        <v>392</v>
      </c>
      <c r="G555" s="31" t="s">
        <v>501</v>
      </c>
      <c r="H555" s="16" t="s">
        <v>25</v>
      </c>
      <c r="I555" s="17">
        <v>3920</v>
      </c>
      <c r="J555" s="15" t="s">
        <v>70</v>
      </c>
      <c r="K555" s="18">
        <f t="shared" si="12"/>
        <v>4200</v>
      </c>
      <c r="L555" s="18"/>
      <c r="M555" s="18"/>
      <c r="N555" s="57"/>
      <c r="O555" s="57"/>
      <c r="P555" s="57"/>
      <c r="Q555" s="57"/>
      <c r="R555" s="57"/>
      <c r="S555" s="57">
        <v>1050</v>
      </c>
      <c r="T555" s="57">
        <v>1050</v>
      </c>
      <c r="U555" s="57">
        <v>1050</v>
      </c>
      <c r="V555" s="57">
        <v>1050</v>
      </c>
      <c r="W555" s="57"/>
      <c r="X555" s="58" t="s">
        <v>272</v>
      </c>
      <c r="Y555"/>
      <c r="Z555"/>
      <c r="AA555"/>
      <c r="AB555"/>
      <c r="AC555"/>
      <c r="AD555"/>
      <c r="AE555"/>
      <c r="AF555"/>
      <c r="AG555"/>
      <c r="AH555"/>
      <c r="AI555"/>
      <c r="AJ555"/>
      <c r="AK555"/>
      <c r="AL555"/>
      <c r="AM555"/>
      <c r="AN555"/>
      <c r="AO555"/>
      <c r="AP555"/>
      <c r="AQ555"/>
      <c r="AR555"/>
      <c r="AS555"/>
      <c r="AT555"/>
      <c r="AU555"/>
      <c r="AV555"/>
      <c r="AW555"/>
      <c r="AX555"/>
    </row>
    <row r="556" spans="1:50" s="1" customFormat="1" ht="45" x14ac:dyDescent="0.25">
      <c r="A556" s="14" t="s">
        <v>250</v>
      </c>
      <c r="B556" s="15">
        <v>1422730001</v>
      </c>
      <c r="C556" s="16" t="s">
        <v>23</v>
      </c>
      <c r="D556" s="16" t="s">
        <v>24</v>
      </c>
      <c r="E556" s="31" t="s">
        <v>388</v>
      </c>
      <c r="F556" s="79" t="s">
        <v>392</v>
      </c>
      <c r="G556" s="31" t="s">
        <v>501</v>
      </c>
      <c r="H556" s="16" t="s">
        <v>25</v>
      </c>
      <c r="I556" s="17">
        <v>3990</v>
      </c>
      <c r="J556" s="15" t="s">
        <v>145</v>
      </c>
      <c r="K556" s="18">
        <f t="shared" si="12"/>
        <v>1200</v>
      </c>
      <c r="L556" s="18"/>
      <c r="M556" s="18"/>
      <c r="N556" s="57"/>
      <c r="O556" s="57"/>
      <c r="P556" s="57"/>
      <c r="Q556" s="57"/>
      <c r="R556" s="57"/>
      <c r="S556" s="57">
        <v>1200</v>
      </c>
      <c r="T556" s="57"/>
      <c r="U556" s="57"/>
      <c r="V556" s="57"/>
      <c r="W556" s="57"/>
      <c r="X556" s="58" t="s">
        <v>287</v>
      </c>
      <c r="Y556"/>
      <c r="Z556"/>
      <c r="AA556"/>
      <c r="AB556"/>
      <c r="AC556"/>
      <c r="AD556"/>
      <c r="AE556"/>
      <c r="AF556"/>
      <c r="AG556"/>
      <c r="AH556"/>
      <c r="AI556"/>
      <c r="AJ556"/>
      <c r="AK556"/>
      <c r="AL556"/>
      <c r="AM556"/>
      <c r="AN556"/>
      <c r="AO556"/>
      <c r="AP556"/>
      <c r="AQ556"/>
      <c r="AR556"/>
      <c r="AS556"/>
      <c r="AT556"/>
      <c r="AU556"/>
      <c r="AV556"/>
      <c r="AW556"/>
      <c r="AX556"/>
    </row>
    <row r="557" spans="1:50" s="1" customFormat="1" ht="60" x14ac:dyDescent="0.25">
      <c r="A557" s="14" t="s">
        <v>288</v>
      </c>
      <c r="B557" s="15">
        <v>1522010000</v>
      </c>
      <c r="C557" s="16" t="s">
        <v>31</v>
      </c>
      <c r="D557" s="16" t="s">
        <v>32</v>
      </c>
      <c r="E557" s="31" t="s">
        <v>386</v>
      </c>
      <c r="F557" s="79" t="s">
        <v>386</v>
      </c>
      <c r="G557" s="31" t="s">
        <v>524</v>
      </c>
      <c r="H557" s="16" t="s">
        <v>33</v>
      </c>
      <c r="I557" s="17">
        <v>2110</v>
      </c>
      <c r="J557" s="15" t="s">
        <v>195</v>
      </c>
      <c r="K557" s="18">
        <f t="shared" si="12"/>
        <v>48400</v>
      </c>
      <c r="L557" s="18"/>
      <c r="M557" s="18">
        <f>50000-1600</f>
        <v>48400</v>
      </c>
      <c r="N557" s="57"/>
      <c r="O557" s="57"/>
      <c r="P557" s="57"/>
      <c r="Q557" s="57"/>
      <c r="R557" s="57"/>
      <c r="S557" s="57"/>
      <c r="T557" s="57"/>
      <c r="U557" s="57"/>
      <c r="V557" s="57"/>
      <c r="W557" s="57"/>
      <c r="X557" s="58" t="s">
        <v>289</v>
      </c>
      <c r="Y557"/>
      <c r="Z557"/>
      <c r="AA557"/>
      <c r="AB557"/>
      <c r="AC557"/>
      <c r="AD557"/>
      <c r="AE557"/>
      <c r="AF557"/>
      <c r="AG557"/>
      <c r="AH557"/>
      <c r="AI557"/>
      <c r="AJ557"/>
      <c r="AK557"/>
      <c r="AL557"/>
      <c r="AM557"/>
      <c r="AN557"/>
      <c r="AO557"/>
      <c r="AP557"/>
      <c r="AQ557"/>
      <c r="AR557"/>
      <c r="AS557"/>
      <c r="AT557"/>
      <c r="AU557"/>
      <c r="AV557"/>
      <c r="AW557"/>
      <c r="AX557"/>
    </row>
    <row r="558" spans="1:50" s="1" customFormat="1" ht="90" x14ac:dyDescent="0.25">
      <c r="A558" s="14" t="s">
        <v>288</v>
      </c>
      <c r="B558" s="15">
        <v>1522010000</v>
      </c>
      <c r="C558" s="16" t="s">
        <v>31</v>
      </c>
      <c r="D558" s="16" t="s">
        <v>32</v>
      </c>
      <c r="E558" s="31" t="s">
        <v>386</v>
      </c>
      <c r="F558" s="79" t="s">
        <v>386</v>
      </c>
      <c r="G558" s="31" t="s">
        <v>524</v>
      </c>
      <c r="H558" s="16" t="s">
        <v>33</v>
      </c>
      <c r="I558" s="17">
        <v>2140</v>
      </c>
      <c r="J558" s="15" t="s">
        <v>197</v>
      </c>
      <c r="K558" s="18">
        <f t="shared" si="12"/>
        <v>220000</v>
      </c>
      <c r="L558" s="18"/>
      <c r="M558" s="18">
        <v>220000</v>
      </c>
      <c r="N558" s="57"/>
      <c r="O558" s="57"/>
      <c r="P558" s="57"/>
      <c r="Q558" s="57"/>
      <c r="R558" s="57"/>
      <c r="S558" s="57"/>
      <c r="T558" s="57"/>
      <c r="U558" s="57"/>
      <c r="V558" s="57"/>
      <c r="W558" s="57"/>
      <c r="X558" s="58" t="s">
        <v>290</v>
      </c>
      <c r="Y558"/>
      <c r="Z558"/>
      <c r="AA558"/>
      <c r="AB558"/>
      <c r="AC558"/>
      <c r="AD558"/>
      <c r="AE558"/>
      <c r="AF558"/>
      <c r="AG558"/>
      <c r="AH558"/>
      <c r="AI558"/>
      <c r="AJ558"/>
      <c r="AK558"/>
      <c r="AL558"/>
      <c r="AM558"/>
      <c r="AN558"/>
      <c r="AO558"/>
      <c r="AP558"/>
      <c r="AQ558"/>
      <c r="AR558"/>
      <c r="AS558"/>
      <c r="AT558"/>
      <c r="AU558"/>
      <c r="AV558"/>
      <c r="AW558"/>
      <c r="AX558"/>
    </row>
    <row r="559" spans="1:50" s="1" customFormat="1" ht="30" x14ac:dyDescent="0.25">
      <c r="A559" s="14" t="s">
        <v>288</v>
      </c>
      <c r="B559" s="15">
        <v>1522010000</v>
      </c>
      <c r="C559" s="16" t="s">
        <v>31</v>
      </c>
      <c r="D559" s="16" t="s">
        <v>40</v>
      </c>
      <c r="E559" s="31" t="s">
        <v>386</v>
      </c>
      <c r="F559" s="79" t="s">
        <v>386</v>
      </c>
      <c r="G559" s="31" t="s">
        <v>529</v>
      </c>
      <c r="H559" s="16" t="s">
        <v>41</v>
      </c>
      <c r="I559" s="17">
        <v>3270</v>
      </c>
      <c r="J559" s="15" t="s">
        <v>291</v>
      </c>
      <c r="K559" s="18">
        <f t="shared" si="12"/>
        <v>150000</v>
      </c>
      <c r="L559" s="18"/>
      <c r="M559" s="18">
        <v>150000</v>
      </c>
      <c r="N559" s="57"/>
      <c r="O559" s="57"/>
      <c r="P559" s="57"/>
      <c r="Q559" s="57"/>
      <c r="R559" s="57"/>
      <c r="S559" s="57"/>
      <c r="T559" s="57"/>
      <c r="U559" s="57"/>
      <c r="V559" s="57"/>
      <c r="W559" s="57"/>
      <c r="X559" s="58" t="s">
        <v>292</v>
      </c>
      <c r="Y559"/>
      <c r="Z559"/>
      <c r="AA559"/>
      <c r="AB559"/>
      <c r="AC559"/>
      <c r="AD559"/>
      <c r="AE559"/>
      <c r="AF559"/>
      <c r="AG559"/>
      <c r="AH559"/>
      <c r="AI559"/>
      <c r="AJ559"/>
      <c r="AK559"/>
      <c r="AL559"/>
      <c r="AM559"/>
      <c r="AN559"/>
      <c r="AO559"/>
      <c r="AP559"/>
      <c r="AQ559"/>
      <c r="AR559"/>
      <c r="AS559"/>
      <c r="AT559"/>
      <c r="AU559"/>
      <c r="AV559"/>
      <c r="AW559"/>
      <c r="AX559"/>
    </row>
    <row r="560" spans="1:50" s="1" customFormat="1" ht="60" x14ac:dyDescent="0.25">
      <c r="A560" s="14" t="s">
        <v>288</v>
      </c>
      <c r="B560" s="15">
        <v>1522010000</v>
      </c>
      <c r="C560" s="16" t="s">
        <v>31</v>
      </c>
      <c r="D560" s="16" t="s">
        <v>45</v>
      </c>
      <c r="E560" s="31" t="s">
        <v>386</v>
      </c>
      <c r="F560" s="79" t="s">
        <v>386</v>
      </c>
      <c r="G560" s="31" t="s">
        <v>530</v>
      </c>
      <c r="H560" s="16" t="s">
        <v>46</v>
      </c>
      <c r="I560" s="17">
        <v>4420</v>
      </c>
      <c r="J560" s="15" t="s">
        <v>293</v>
      </c>
      <c r="K560" s="18">
        <f t="shared" si="12"/>
        <v>200000</v>
      </c>
      <c r="L560" s="18"/>
      <c r="M560" s="18"/>
      <c r="N560" s="57">
        <v>80000</v>
      </c>
      <c r="O560" s="57"/>
      <c r="P560" s="57"/>
      <c r="Q560" s="57">
        <v>80000</v>
      </c>
      <c r="R560" s="57"/>
      <c r="S560" s="57">
        <v>40000</v>
      </c>
      <c r="T560" s="57"/>
      <c r="U560" s="57"/>
      <c r="V560" s="57"/>
      <c r="W560" s="57"/>
      <c r="X560" s="58" t="s">
        <v>294</v>
      </c>
      <c r="Y560"/>
      <c r="Z560"/>
      <c r="AA560"/>
      <c r="AB560"/>
      <c r="AC560"/>
      <c r="AD560"/>
      <c r="AE560"/>
      <c r="AF560"/>
      <c r="AG560"/>
      <c r="AH560"/>
      <c r="AI560"/>
      <c r="AJ560"/>
      <c r="AK560"/>
      <c r="AL560"/>
      <c r="AM560"/>
      <c r="AN560"/>
      <c r="AO560"/>
      <c r="AP560"/>
      <c r="AQ560"/>
      <c r="AR560"/>
      <c r="AS560"/>
      <c r="AT560"/>
      <c r="AU560"/>
      <c r="AV560"/>
      <c r="AW560"/>
      <c r="AX560"/>
    </row>
    <row r="561" spans="1:50" s="1" customFormat="1" ht="45" x14ac:dyDescent="0.25">
      <c r="A561" s="14" t="s">
        <v>288</v>
      </c>
      <c r="B561" s="15">
        <v>1522010000</v>
      </c>
      <c r="C561" s="16" t="s">
        <v>31</v>
      </c>
      <c r="D561" s="16" t="s">
        <v>34</v>
      </c>
      <c r="E561" s="31" t="s">
        <v>386</v>
      </c>
      <c r="F561" s="79" t="s">
        <v>386</v>
      </c>
      <c r="G561" s="31" t="s">
        <v>531</v>
      </c>
      <c r="H561" s="16" t="s">
        <v>35</v>
      </c>
      <c r="I561" s="17">
        <v>5110</v>
      </c>
      <c r="J561" s="15" t="s">
        <v>295</v>
      </c>
      <c r="K561" s="18">
        <f t="shared" si="12"/>
        <v>4500</v>
      </c>
      <c r="L561" s="18"/>
      <c r="M561" s="18"/>
      <c r="N561" s="57"/>
      <c r="O561" s="57"/>
      <c r="P561" s="57">
        <v>4500</v>
      </c>
      <c r="Q561" s="57"/>
      <c r="R561" s="57"/>
      <c r="S561" s="57"/>
      <c r="T561" s="57"/>
      <c r="U561" s="57"/>
      <c r="V561" s="57"/>
      <c r="W561" s="57"/>
      <c r="X561" s="58" t="s">
        <v>296</v>
      </c>
      <c r="Y561"/>
      <c r="Z561"/>
      <c r="AA561"/>
      <c r="AB561"/>
      <c r="AC561"/>
      <c r="AD561"/>
      <c r="AE561"/>
      <c r="AF561"/>
      <c r="AG561"/>
      <c r="AH561"/>
      <c r="AI561"/>
      <c r="AJ561"/>
      <c r="AK561"/>
      <c r="AL561"/>
      <c r="AM561"/>
      <c r="AN561"/>
      <c r="AO561"/>
      <c r="AP561"/>
      <c r="AQ561"/>
      <c r="AR561"/>
      <c r="AS561"/>
      <c r="AT561"/>
      <c r="AU561"/>
      <c r="AV561"/>
      <c r="AW561"/>
      <c r="AX561"/>
    </row>
    <row r="562" spans="1:50" s="1" customFormat="1" ht="96.75" x14ac:dyDescent="0.25">
      <c r="A562" s="14" t="s">
        <v>288</v>
      </c>
      <c r="B562" s="15">
        <v>2522221040</v>
      </c>
      <c r="C562" s="16" t="s">
        <v>31</v>
      </c>
      <c r="D562" s="16" t="s">
        <v>32</v>
      </c>
      <c r="E562" s="31" t="s">
        <v>386</v>
      </c>
      <c r="F562" s="79" t="s">
        <v>386</v>
      </c>
      <c r="G562" s="31" t="s">
        <v>524</v>
      </c>
      <c r="H562" s="16" t="s">
        <v>33</v>
      </c>
      <c r="I562" s="17">
        <v>2150</v>
      </c>
      <c r="J562" s="15" t="s">
        <v>297</v>
      </c>
      <c r="K562" s="18">
        <f t="shared" si="12"/>
        <v>5000</v>
      </c>
      <c r="L562" s="18"/>
      <c r="M562" s="18"/>
      <c r="N562" s="57"/>
      <c r="O562" s="57">
        <v>3000</v>
      </c>
      <c r="P562" s="57"/>
      <c r="Q562" s="57"/>
      <c r="R562" s="57">
        <v>2000</v>
      </c>
      <c r="S562" s="57"/>
      <c r="T562" s="57"/>
      <c r="U562" s="57"/>
      <c r="V562" s="57"/>
      <c r="W562" s="57"/>
      <c r="X562" s="58" t="s">
        <v>298</v>
      </c>
      <c r="Y562"/>
      <c r="Z562"/>
      <c r="AA562"/>
      <c r="AB562"/>
      <c r="AC562"/>
      <c r="AD562"/>
      <c r="AE562"/>
      <c r="AF562"/>
      <c r="AG562"/>
      <c r="AH562"/>
      <c r="AI562"/>
      <c r="AJ562"/>
      <c r="AK562"/>
      <c r="AL562"/>
      <c r="AM562"/>
      <c r="AN562"/>
      <c r="AO562"/>
      <c r="AP562"/>
      <c r="AQ562"/>
      <c r="AR562"/>
      <c r="AS562"/>
      <c r="AT562"/>
      <c r="AU562"/>
      <c r="AV562"/>
      <c r="AW562"/>
      <c r="AX562"/>
    </row>
    <row r="563" spans="1:50" s="1" customFormat="1" ht="45" x14ac:dyDescent="0.25">
      <c r="A563" s="14" t="s">
        <v>288</v>
      </c>
      <c r="B563" s="15">
        <v>2522221040</v>
      </c>
      <c r="C563" s="16" t="s">
        <v>31</v>
      </c>
      <c r="D563" s="16" t="s">
        <v>32</v>
      </c>
      <c r="E563" s="31" t="s">
        <v>386</v>
      </c>
      <c r="F563" s="79" t="s">
        <v>386</v>
      </c>
      <c r="G563" s="31" t="s">
        <v>524</v>
      </c>
      <c r="H563" s="16" t="s">
        <v>33</v>
      </c>
      <c r="I563" s="17">
        <v>2210</v>
      </c>
      <c r="J563" s="15" t="s">
        <v>65</v>
      </c>
      <c r="K563" s="18">
        <f t="shared" si="12"/>
        <v>6000</v>
      </c>
      <c r="L563" s="18"/>
      <c r="M563" s="18"/>
      <c r="N563" s="57"/>
      <c r="O563" s="57">
        <v>1000</v>
      </c>
      <c r="P563" s="57">
        <v>2000</v>
      </c>
      <c r="Q563" s="57">
        <v>1000</v>
      </c>
      <c r="R563" s="57">
        <v>2000</v>
      </c>
      <c r="S563" s="57"/>
      <c r="T563" s="57"/>
      <c r="U563" s="57"/>
      <c r="V563" s="57"/>
      <c r="W563" s="57"/>
      <c r="X563" s="58" t="s">
        <v>299</v>
      </c>
      <c r="Y563"/>
      <c r="Z563"/>
      <c r="AA563"/>
      <c r="AB563"/>
      <c r="AC563"/>
      <c r="AD563"/>
      <c r="AE563"/>
      <c r="AF563"/>
      <c r="AG563"/>
      <c r="AH563"/>
      <c r="AI563"/>
      <c r="AJ563"/>
      <c r="AK563"/>
      <c r="AL563"/>
      <c r="AM563"/>
      <c r="AN563"/>
      <c r="AO563"/>
      <c r="AP563"/>
      <c r="AQ563"/>
      <c r="AR563"/>
      <c r="AS563"/>
      <c r="AT563"/>
      <c r="AU563"/>
      <c r="AV563"/>
      <c r="AW563"/>
      <c r="AX563"/>
    </row>
    <row r="564" spans="1:50" s="1" customFormat="1" ht="45" x14ac:dyDescent="0.25">
      <c r="A564" s="14" t="s">
        <v>288</v>
      </c>
      <c r="B564" s="15">
        <v>2522221040</v>
      </c>
      <c r="C564" s="16" t="s">
        <v>31</v>
      </c>
      <c r="D564" s="16" t="s">
        <v>34</v>
      </c>
      <c r="E564" s="31" t="s">
        <v>386</v>
      </c>
      <c r="F564" s="79" t="s">
        <v>386</v>
      </c>
      <c r="G564" s="31" t="s">
        <v>531</v>
      </c>
      <c r="H564" s="16" t="s">
        <v>35</v>
      </c>
      <c r="I564" s="17">
        <v>2210</v>
      </c>
      <c r="J564" s="15" t="s">
        <v>65</v>
      </c>
      <c r="K564" s="18">
        <f t="shared" si="12"/>
        <v>1000</v>
      </c>
      <c r="L564" s="18"/>
      <c r="M564" s="18"/>
      <c r="N564" s="57"/>
      <c r="O564" s="57"/>
      <c r="P564" s="57">
        <v>1000</v>
      </c>
      <c r="Q564" s="57"/>
      <c r="R564" s="57"/>
      <c r="S564" s="57"/>
      <c r="T564" s="57"/>
      <c r="U564" s="57"/>
      <c r="V564" s="57"/>
      <c r="W564" s="57"/>
      <c r="X564" s="58" t="s">
        <v>300</v>
      </c>
      <c r="Y564"/>
      <c r="Z564"/>
      <c r="AA564"/>
      <c r="AB564"/>
      <c r="AC564"/>
      <c r="AD564"/>
      <c r="AE564"/>
      <c r="AF564"/>
      <c r="AG564"/>
      <c r="AH564"/>
      <c r="AI564"/>
      <c r="AJ564"/>
      <c r="AK564"/>
      <c r="AL564"/>
      <c r="AM564"/>
      <c r="AN564"/>
      <c r="AO564"/>
      <c r="AP564"/>
      <c r="AQ564"/>
      <c r="AR564"/>
      <c r="AS564"/>
      <c r="AT564"/>
      <c r="AU564"/>
      <c r="AV564"/>
      <c r="AW564"/>
      <c r="AX564"/>
    </row>
    <row r="565" spans="1:50" s="1" customFormat="1" ht="45" x14ac:dyDescent="0.25">
      <c r="A565" s="14" t="s">
        <v>288</v>
      </c>
      <c r="B565" s="15">
        <v>2522221040</v>
      </c>
      <c r="C565" s="16" t="s">
        <v>31</v>
      </c>
      <c r="D565" s="16" t="s">
        <v>36</v>
      </c>
      <c r="E565" s="31" t="s">
        <v>386</v>
      </c>
      <c r="F565" s="79" t="s">
        <v>386</v>
      </c>
      <c r="G565" s="31" t="s">
        <v>532</v>
      </c>
      <c r="H565" s="16" t="s">
        <v>37</v>
      </c>
      <c r="I565" s="17">
        <v>2210</v>
      </c>
      <c r="J565" s="15" t="s">
        <v>65</v>
      </c>
      <c r="K565" s="18">
        <f t="shared" si="12"/>
        <v>7000</v>
      </c>
      <c r="L565" s="18"/>
      <c r="M565" s="18"/>
      <c r="N565" s="57">
        <v>2000</v>
      </c>
      <c r="O565" s="57"/>
      <c r="P565" s="57">
        <v>2000</v>
      </c>
      <c r="Q565" s="57">
        <v>1000</v>
      </c>
      <c r="R565" s="57">
        <v>2000</v>
      </c>
      <c r="S565" s="57"/>
      <c r="T565" s="57"/>
      <c r="U565" s="57"/>
      <c r="V565" s="57"/>
      <c r="W565" s="57"/>
      <c r="X565" s="58" t="s">
        <v>301</v>
      </c>
      <c r="Y565"/>
      <c r="Z565"/>
      <c r="AA565"/>
      <c r="AB565"/>
      <c r="AC565"/>
      <c r="AD565"/>
      <c r="AE565"/>
      <c r="AF565"/>
      <c r="AG565"/>
      <c r="AH565"/>
      <c r="AI565"/>
      <c r="AJ565"/>
      <c r="AK565"/>
      <c r="AL565"/>
      <c r="AM565"/>
      <c r="AN565"/>
      <c r="AO565"/>
      <c r="AP565"/>
      <c r="AQ565"/>
      <c r="AR565"/>
      <c r="AS565"/>
      <c r="AT565"/>
      <c r="AU565"/>
      <c r="AV565"/>
      <c r="AW565"/>
      <c r="AX565"/>
    </row>
    <row r="566" spans="1:50" s="1" customFormat="1" ht="45" x14ac:dyDescent="0.25">
      <c r="A566" s="14" t="s">
        <v>288</v>
      </c>
      <c r="B566" s="15">
        <v>2522221040</v>
      </c>
      <c r="C566" s="16" t="s">
        <v>31</v>
      </c>
      <c r="D566" s="16" t="s">
        <v>38</v>
      </c>
      <c r="E566" s="31" t="s">
        <v>386</v>
      </c>
      <c r="F566" s="79" t="s">
        <v>386</v>
      </c>
      <c r="G566" s="31" t="s">
        <v>533</v>
      </c>
      <c r="H566" s="16" t="s">
        <v>39</v>
      </c>
      <c r="I566" s="17">
        <v>2210</v>
      </c>
      <c r="J566" s="15" t="s">
        <v>65</v>
      </c>
      <c r="K566" s="18">
        <f t="shared" si="12"/>
        <v>6000</v>
      </c>
      <c r="L566" s="18"/>
      <c r="M566" s="18"/>
      <c r="N566" s="57"/>
      <c r="O566" s="57">
        <v>2000</v>
      </c>
      <c r="P566" s="57">
        <v>2000</v>
      </c>
      <c r="Q566" s="57">
        <v>2000</v>
      </c>
      <c r="R566" s="57"/>
      <c r="S566" s="57"/>
      <c r="T566" s="57"/>
      <c r="U566" s="57"/>
      <c r="V566" s="57"/>
      <c r="W566" s="57"/>
      <c r="X566" s="58" t="s">
        <v>302</v>
      </c>
      <c r="Y566"/>
      <c r="Z566"/>
      <c r="AA566"/>
      <c r="AB566"/>
      <c r="AC566"/>
      <c r="AD566"/>
      <c r="AE566"/>
      <c r="AF566"/>
      <c r="AG566"/>
      <c r="AH566"/>
      <c r="AI566"/>
      <c r="AJ566"/>
      <c r="AK566"/>
      <c r="AL566"/>
      <c r="AM566"/>
      <c r="AN566"/>
      <c r="AO566"/>
      <c r="AP566"/>
      <c r="AQ566"/>
      <c r="AR566"/>
      <c r="AS566"/>
      <c r="AT566"/>
      <c r="AU566"/>
      <c r="AV566"/>
      <c r="AW566"/>
      <c r="AX566"/>
    </row>
    <row r="567" spans="1:50" s="1" customFormat="1" ht="48.75" x14ac:dyDescent="0.25">
      <c r="A567" s="14" t="s">
        <v>288</v>
      </c>
      <c r="B567" s="15">
        <v>2522221040</v>
      </c>
      <c r="C567" s="16" t="s">
        <v>26</v>
      </c>
      <c r="D567" s="16" t="s">
        <v>49</v>
      </c>
      <c r="E567" s="31" t="s">
        <v>386</v>
      </c>
      <c r="F567" s="79" t="s">
        <v>386</v>
      </c>
      <c r="G567" s="31" t="s">
        <v>534</v>
      </c>
      <c r="H567" s="16" t="s">
        <v>50</v>
      </c>
      <c r="I567" s="17">
        <v>2210</v>
      </c>
      <c r="J567" s="15" t="s">
        <v>65</v>
      </c>
      <c r="K567" s="18">
        <f t="shared" si="12"/>
        <v>2000</v>
      </c>
      <c r="L567" s="18"/>
      <c r="M567" s="18"/>
      <c r="N567" s="57"/>
      <c r="O567" s="57"/>
      <c r="P567" s="57">
        <v>2000</v>
      </c>
      <c r="Q567" s="57"/>
      <c r="R567" s="57"/>
      <c r="S567" s="57"/>
      <c r="T567" s="57"/>
      <c r="U567" s="57"/>
      <c r="V567" s="57"/>
      <c r="W567" s="57"/>
      <c r="X567" s="58" t="s">
        <v>303</v>
      </c>
      <c r="Y567"/>
      <c r="Z567"/>
      <c r="AA567"/>
      <c r="AB567"/>
      <c r="AC567"/>
      <c r="AD567"/>
      <c r="AE567"/>
      <c r="AF567"/>
      <c r="AG567"/>
      <c r="AH567"/>
      <c r="AI567"/>
      <c r="AJ567"/>
      <c r="AK567"/>
      <c r="AL567"/>
      <c r="AM567"/>
      <c r="AN567"/>
      <c r="AO567"/>
      <c r="AP567"/>
      <c r="AQ567"/>
      <c r="AR567"/>
      <c r="AS567"/>
      <c r="AT567"/>
      <c r="AU567"/>
      <c r="AV567"/>
      <c r="AW567"/>
      <c r="AX567"/>
    </row>
    <row r="568" spans="1:50" s="1" customFormat="1" ht="45" x14ac:dyDescent="0.25">
      <c r="A568" s="14" t="s">
        <v>288</v>
      </c>
      <c r="B568" s="15">
        <v>2522221040</v>
      </c>
      <c r="C568" s="16" t="s">
        <v>31</v>
      </c>
      <c r="D568" s="16" t="s">
        <v>32</v>
      </c>
      <c r="E568" s="31" t="s">
        <v>386</v>
      </c>
      <c r="F568" s="79" t="s">
        <v>386</v>
      </c>
      <c r="G568" s="31" t="s">
        <v>524</v>
      </c>
      <c r="H568" s="16" t="s">
        <v>33</v>
      </c>
      <c r="I568" s="17">
        <v>2440</v>
      </c>
      <c r="J568" s="15" t="s">
        <v>165</v>
      </c>
      <c r="K568" s="18">
        <f t="shared" si="12"/>
        <v>4000</v>
      </c>
      <c r="L568" s="18"/>
      <c r="M568" s="18"/>
      <c r="N568" s="57"/>
      <c r="O568" s="57">
        <v>4000</v>
      </c>
      <c r="P568" s="57"/>
      <c r="Q568" s="57"/>
      <c r="R568" s="57"/>
      <c r="S568" s="57"/>
      <c r="T568" s="57"/>
      <c r="U568" s="57"/>
      <c r="V568" s="57"/>
      <c r="W568" s="57"/>
      <c r="X568" s="58" t="s">
        <v>304</v>
      </c>
      <c r="Y568"/>
      <c r="Z568"/>
      <c r="AA568"/>
      <c r="AB568"/>
      <c r="AC568"/>
      <c r="AD568"/>
      <c r="AE568"/>
      <c r="AF568"/>
      <c r="AG568"/>
      <c r="AH568"/>
      <c r="AI568"/>
      <c r="AJ568"/>
      <c r="AK568"/>
      <c r="AL568"/>
      <c r="AM568"/>
      <c r="AN568"/>
      <c r="AO568"/>
      <c r="AP568"/>
      <c r="AQ568"/>
      <c r="AR568"/>
      <c r="AS568"/>
      <c r="AT568"/>
      <c r="AU568"/>
      <c r="AV568"/>
      <c r="AW568"/>
      <c r="AX568"/>
    </row>
    <row r="569" spans="1:50" s="1" customFormat="1" ht="45" x14ac:dyDescent="0.25">
      <c r="A569" s="14" t="s">
        <v>288</v>
      </c>
      <c r="B569" s="15">
        <v>2522221040</v>
      </c>
      <c r="C569" s="16" t="s">
        <v>31</v>
      </c>
      <c r="D569" s="16" t="s">
        <v>32</v>
      </c>
      <c r="E569" s="31" t="s">
        <v>386</v>
      </c>
      <c r="F569" s="79" t="s">
        <v>386</v>
      </c>
      <c r="G569" s="31" t="s">
        <v>524</v>
      </c>
      <c r="H569" s="16" t="s">
        <v>33</v>
      </c>
      <c r="I569" s="17">
        <v>2460</v>
      </c>
      <c r="J569" s="15" t="s">
        <v>100</v>
      </c>
      <c r="K569" s="18">
        <f t="shared" si="12"/>
        <v>30000</v>
      </c>
      <c r="L569" s="18"/>
      <c r="M569" s="18"/>
      <c r="N569" s="57"/>
      <c r="O569" s="57">
        <v>15000</v>
      </c>
      <c r="P569" s="57"/>
      <c r="Q569" s="57"/>
      <c r="R569" s="57">
        <v>15000</v>
      </c>
      <c r="S569" s="57"/>
      <c r="T569" s="57"/>
      <c r="U569" s="57"/>
      <c r="V569" s="57"/>
      <c r="W569" s="57"/>
      <c r="X569" s="58" t="s">
        <v>304</v>
      </c>
      <c r="Y569"/>
      <c r="Z569"/>
      <c r="AA569"/>
      <c r="AB569"/>
      <c r="AC569"/>
      <c r="AD569"/>
      <c r="AE569"/>
      <c r="AF569"/>
      <c r="AG569"/>
      <c r="AH569"/>
      <c r="AI569"/>
      <c r="AJ569"/>
      <c r="AK569"/>
      <c r="AL569"/>
      <c r="AM569"/>
      <c r="AN569"/>
      <c r="AO569"/>
      <c r="AP569"/>
      <c r="AQ569"/>
      <c r="AR569"/>
      <c r="AS569"/>
      <c r="AT569"/>
      <c r="AU569"/>
      <c r="AV569"/>
      <c r="AW569"/>
      <c r="AX569"/>
    </row>
    <row r="570" spans="1:50" s="1" customFormat="1" ht="48.75" x14ac:dyDescent="0.25">
      <c r="A570" s="14" t="s">
        <v>288</v>
      </c>
      <c r="B570" s="15">
        <v>2522221040</v>
      </c>
      <c r="C570" s="16" t="s">
        <v>31</v>
      </c>
      <c r="D570" s="16" t="s">
        <v>32</v>
      </c>
      <c r="E570" s="31" t="s">
        <v>386</v>
      </c>
      <c r="F570" s="79" t="s">
        <v>386</v>
      </c>
      <c r="G570" s="31" t="s">
        <v>524</v>
      </c>
      <c r="H570" s="16" t="s">
        <v>33</v>
      </c>
      <c r="I570" s="17">
        <v>2470</v>
      </c>
      <c r="J570" s="15" t="s">
        <v>168</v>
      </c>
      <c r="K570" s="18">
        <f t="shared" si="12"/>
        <v>30000</v>
      </c>
      <c r="L570" s="18"/>
      <c r="M570" s="18"/>
      <c r="N570" s="57"/>
      <c r="O570" s="57">
        <v>15000</v>
      </c>
      <c r="P570" s="57"/>
      <c r="Q570" s="57"/>
      <c r="R570" s="57">
        <v>15000</v>
      </c>
      <c r="S570" s="57"/>
      <c r="T570" s="57"/>
      <c r="U570" s="57"/>
      <c r="V570" s="57"/>
      <c r="W570" s="57"/>
      <c r="X570" s="58" t="s">
        <v>305</v>
      </c>
      <c r="Y570"/>
      <c r="Z570"/>
      <c r="AA570"/>
      <c r="AB570"/>
      <c r="AC570"/>
      <c r="AD570"/>
      <c r="AE570"/>
      <c r="AF570"/>
      <c r="AG570"/>
      <c r="AH570"/>
      <c r="AI570"/>
      <c r="AJ570"/>
      <c r="AK570"/>
      <c r="AL570"/>
      <c r="AM570"/>
      <c r="AN570"/>
      <c r="AO570"/>
      <c r="AP570"/>
      <c r="AQ570"/>
      <c r="AR570"/>
      <c r="AS570"/>
      <c r="AT570"/>
      <c r="AU570"/>
      <c r="AV570"/>
      <c r="AW570"/>
      <c r="AX570"/>
    </row>
    <row r="571" spans="1:50" s="1" customFormat="1" ht="45" x14ac:dyDescent="0.25">
      <c r="A571" s="14" t="s">
        <v>288</v>
      </c>
      <c r="B571" s="15">
        <v>2522221040</v>
      </c>
      <c r="C571" s="16" t="s">
        <v>31</v>
      </c>
      <c r="D571" s="16" t="s">
        <v>32</v>
      </c>
      <c r="E571" s="31" t="s">
        <v>386</v>
      </c>
      <c r="F571" s="79" t="s">
        <v>386</v>
      </c>
      <c r="G571" s="31" t="s">
        <v>524</v>
      </c>
      <c r="H571" s="16" t="s">
        <v>33</v>
      </c>
      <c r="I571" s="17">
        <v>2480</v>
      </c>
      <c r="J571" s="15" t="s">
        <v>170</v>
      </c>
      <c r="K571" s="18">
        <f t="shared" si="12"/>
        <v>5000</v>
      </c>
      <c r="L571" s="18"/>
      <c r="M571" s="18"/>
      <c r="N571" s="57"/>
      <c r="O571" s="57">
        <v>5000</v>
      </c>
      <c r="P571" s="57"/>
      <c r="Q571" s="57"/>
      <c r="R571" s="57"/>
      <c r="S571" s="57"/>
      <c r="T571" s="57"/>
      <c r="U571" s="57"/>
      <c r="V571" s="57"/>
      <c r="W571" s="57"/>
      <c r="X571" s="58" t="s">
        <v>306</v>
      </c>
      <c r="Y571"/>
      <c r="Z571"/>
      <c r="AA571"/>
      <c r="AB571"/>
      <c r="AC571"/>
      <c r="AD571"/>
      <c r="AE571"/>
      <c r="AF571"/>
      <c r="AG571"/>
      <c r="AH571"/>
      <c r="AI571"/>
      <c r="AJ571"/>
      <c r="AK571"/>
      <c r="AL571"/>
      <c r="AM571"/>
      <c r="AN571"/>
      <c r="AO571"/>
      <c r="AP571"/>
      <c r="AQ571"/>
      <c r="AR571"/>
      <c r="AS571"/>
      <c r="AT571"/>
      <c r="AU571"/>
      <c r="AV571"/>
      <c r="AW571"/>
      <c r="AX571"/>
    </row>
    <row r="572" spans="1:50" s="1" customFormat="1" ht="45" x14ac:dyDescent="0.25">
      <c r="A572" s="14" t="s">
        <v>288</v>
      </c>
      <c r="B572" s="15">
        <v>2522221040</v>
      </c>
      <c r="C572" s="16" t="s">
        <v>31</v>
      </c>
      <c r="D572" s="16" t="s">
        <v>32</v>
      </c>
      <c r="E572" s="31" t="s">
        <v>386</v>
      </c>
      <c r="F572" s="79" t="s">
        <v>386</v>
      </c>
      <c r="G572" s="31" t="s">
        <v>524</v>
      </c>
      <c r="H572" s="16" t="s">
        <v>33</v>
      </c>
      <c r="I572" s="17">
        <v>2560</v>
      </c>
      <c r="J572" s="15" t="s">
        <v>176</v>
      </c>
      <c r="K572" s="18">
        <f t="shared" si="12"/>
        <v>5000</v>
      </c>
      <c r="L572" s="18"/>
      <c r="M572" s="18"/>
      <c r="N572" s="57"/>
      <c r="O572" s="57">
        <v>5000</v>
      </c>
      <c r="P572" s="57"/>
      <c r="Q572" s="57"/>
      <c r="R572" s="57"/>
      <c r="S572" s="57"/>
      <c r="T572" s="57"/>
      <c r="U572" s="57"/>
      <c r="V572" s="57"/>
      <c r="W572" s="57"/>
      <c r="X572" s="58" t="s">
        <v>304</v>
      </c>
      <c r="Y572"/>
      <c r="Z572"/>
      <c r="AA572"/>
      <c r="AB572"/>
      <c r="AC572"/>
      <c r="AD572"/>
      <c r="AE572"/>
      <c r="AF572"/>
      <c r="AG572"/>
      <c r="AH572"/>
      <c r="AI572"/>
      <c r="AJ572"/>
      <c r="AK572"/>
      <c r="AL572"/>
      <c r="AM572"/>
      <c r="AN572"/>
      <c r="AO572"/>
      <c r="AP572"/>
      <c r="AQ572"/>
      <c r="AR572"/>
      <c r="AS572"/>
      <c r="AT572"/>
      <c r="AU572"/>
      <c r="AV572"/>
      <c r="AW572"/>
      <c r="AX572"/>
    </row>
    <row r="573" spans="1:50" s="1" customFormat="1" ht="45" x14ac:dyDescent="0.25">
      <c r="A573" s="14" t="s">
        <v>288</v>
      </c>
      <c r="B573" s="15">
        <v>2522221040</v>
      </c>
      <c r="C573" s="16" t="s">
        <v>31</v>
      </c>
      <c r="D573" s="16" t="s">
        <v>32</v>
      </c>
      <c r="E573" s="31" t="s">
        <v>386</v>
      </c>
      <c r="F573" s="79" t="s">
        <v>386</v>
      </c>
      <c r="G573" s="31" t="s">
        <v>524</v>
      </c>
      <c r="H573" s="16" t="s">
        <v>33</v>
      </c>
      <c r="I573" s="17">
        <v>2910</v>
      </c>
      <c r="J573" s="15" t="s">
        <v>105</v>
      </c>
      <c r="K573" s="18">
        <f t="shared" si="12"/>
        <v>30000</v>
      </c>
      <c r="L573" s="18"/>
      <c r="M573" s="18"/>
      <c r="N573" s="57"/>
      <c r="O573" s="57">
        <v>15000</v>
      </c>
      <c r="P573" s="57"/>
      <c r="Q573" s="57"/>
      <c r="R573" s="57">
        <v>15000</v>
      </c>
      <c r="S573" s="57"/>
      <c r="T573" s="57"/>
      <c r="U573" s="57"/>
      <c r="V573" s="57"/>
      <c r="W573" s="57"/>
      <c r="X573" s="58" t="s">
        <v>307</v>
      </c>
      <c r="Y573"/>
      <c r="Z573"/>
      <c r="AA573"/>
      <c r="AB573"/>
      <c r="AC573"/>
      <c r="AD573"/>
      <c r="AE573"/>
      <c r="AF573"/>
      <c r="AG573"/>
      <c r="AH573"/>
      <c r="AI573"/>
      <c r="AJ573"/>
      <c r="AK573"/>
      <c r="AL573"/>
      <c r="AM573"/>
      <c r="AN573"/>
      <c r="AO573"/>
      <c r="AP573"/>
      <c r="AQ573"/>
      <c r="AR573"/>
      <c r="AS573"/>
      <c r="AT573"/>
      <c r="AU573"/>
      <c r="AV573"/>
      <c r="AW573"/>
      <c r="AX573"/>
    </row>
    <row r="574" spans="1:50" s="1" customFormat="1" ht="105" x14ac:dyDescent="0.25">
      <c r="A574" s="14" t="s">
        <v>288</v>
      </c>
      <c r="B574" s="15">
        <v>2522221040</v>
      </c>
      <c r="C574" s="16" t="s">
        <v>31</v>
      </c>
      <c r="D574" s="16" t="s">
        <v>32</v>
      </c>
      <c r="E574" s="31" t="s">
        <v>386</v>
      </c>
      <c r="F574" s="79" t="s">
        <v>386</v>
      </c>
      <c r="G574" s="31" t="s">
        <v>524</v>
      </c>
      <c r="H574" s="16" t="s">
        <v>33</v>
      </c>
      <c r="I574" s="17">
        <v>2940</v>
      </c>
      <c r="J574" s="15" t="s">
        <v>308</v>
      </c>
      <c r="K574" s="18">
        <f t="shared" si="12"/>
        <v>5000</v>
      </c>
      <c r="L574" s="18"/>
      <c r="M574" s="18"/>
      <c r="N574" s="57"/>
      <c r="O574" s="57"/>
      <c r="P574" s="57">
        <v>5000</v>
      </c>
      <c r="Q574" s="57"/>
      <c r="R574" s="57"/>
      <c r="S574" s="57"/>
      <c r="T574" s="57"/>
      <c r="U574" s="57"/>
      <c r="V574" s="57"/>
      <c r="W574" s="57"/>
      <c r="X574" s="58" t="s">
        <v>309</v>
      </c>
      <c r="Y574"/>
      <c r="Z574"/>
      <c r="AA574"/>
      <c r="AB574"/>
      <c r="AC574"/>
      <c r="AD574"/>
      <c r="AE574"/>
      <c r="AF574"/>
      <c r="AG574"/>
      <c r="AH574"/>
      <c r="AI574"/>
      <c r="AJ574"/>
      <c r="AK574"/>
      <c r="AL574"/>
      <c r="AM574"/>
      <c r="AN574"/>
      <c r="AO574"/>
      <c r="AP574"/>
      <c r="AQ574"/>
      <c r="AR574"/>
      <c r="AS574"/>
      <c r="AT574"/>
      <c r="AU574"/>
      <c r="AV574"/>
      <c r="AW574"/>
      <c r="AX574"/>
    </row>
    <row r="575" spans="1:50" s="1" customFormat="1" ht="45" x14ac:dyDescent="0.25">
      <c r="A575" s="14" t="s">
        <v>288</v>
      </c>
      <c r="B575" s="15">
        <v>2522221040</v>
      </c>
      <c r="C575" s="16" t="s">
        <v>31</v>
      </c>
      <c r="D575" s="16" t="s">
        <v>32</v>
      </c>
      <c r="E575" s="31" t="s">
        <v>386</v>
      </c>
      <c r="F575" s="79" t="s">
        <v>386</v>
      </c>
      <c r="G575" s="31" t="s">
        <v>524</v>
      </c>
      <c r="H575" s="16" t="s">
        <v>33</v>
      </c>
      <c r="I575" s="17">
        <v>3180</v>
      </c>
      <c r="J575" s="15" t="s">
        <v>59</v>
      </c>
      <c r="K575" s="18">
        <f t="shared" si="12"/>
        <v>1500</v>
      </c>
      <c r="L575" s="18"/>
      <c r="M575" s="18"/>
      <c r="N575" s="57"/>
      <c r="O575" s="57">
        <v>1000</v>
      </c>
      <c r="P575" s="57"/>
      <c r="Q575" s="57">
        <v>500</v>
      </c>
      <c r="R575" s="57"/>
      <c r="S575" s="57"/>
      <c r="T575" s="57"/>
      <c r="U575" s="57"/>
      <c r="V575" s="57"/>
      <c r="W575" s="57"/>
      <c r="X575" s="58" t="s">
        <v>310</v>
      </c>
      <c r="Y575"/>
      <c r="Z575"/>
      <c r="AA575"/>
      <c r="AB575"/>
      <c r="AC575"/>
      <c r="AD575"/>
      <c r="AE575"/>
      <c r="AF575"/>
      <c r="AG575"/>
      <c r="AH575"/>
      <c r="AI575"/>
      <c r="AJ575"/>
      <c r="AK575"/>
      <c r="AL575"/>
      <c r="AM575"/>
      <c r="AN575"/>
      <c r="AO575"/>
      <c r="AP575"/>
      <c r="AQ575"/>
      <c r="AR575"/>
      <c r="AS575"/>
      <c r="AT575"/>
      <c r="AU575"/>
      <c r="AV575"/>
      <c r="AW575"/>
      <c r="AX575"/>
    </row>
    <row r="576" spans="1:50" s="1" customFormat="1" ht="45" x14ac:dyDescent="0.25">
      <c r="A576" s="14" t="s">
        <v>288</v>
      </c>
      <c r="B576" s="15">
        <v>2522221040</v>
      </c>
      <c r="C576" s="16" t="s">
        <v>31</v>
      </c>
      <c r="D576" s="16" t="s">
        <v>32</v>
      </c>
      <c r="E576" s="31" t="s">
        <v>386</v>
      </c>
      <c r="F576" s="79" t="s">
        <v>386</v>
      </c>
      <c r="G576" s="31" t="s">
        <v>524</v>
      </c>
      <c r="H576" s="16" t="s">
        <v>33</v>
      </c>
      <c r="I576" s="17">
        <v>3270</v>
      </c>
      <c r="J576" s="15" t="s">
        <v>291</v>
      </c>
      <c r="K576" s="18">
        <f t="shared" si="12"/>
        <v>79445.16</v>
      </c>
      <c r="L576" s="18"/>
      <c r="M576" s="18"/>
      <c r="N576" s="57"/>
      <c r="O576" s="57">
        <v>25000</v>
      </c>
      <c r="P576" s="57"/>
      <c r="Q576" s="57"/>
      <c r="R576" s="57">
        <v>54445.16</v>
      </c>
      <c r="S576" s="57"/>
      <c r="T576" s="57"/>
      <c r="U576" s="57"/>
      <c r="V576" s="57"/>
      <c r="W576" s="57"/>
      <c r="X576" s="58" t="s">
        <v>311</v>
      </c>
      <c r="Y576"/>
      <c r="Z576"/>
      <c r="AA576"/>
      <c r="AB576"/>
      <c r="AC576"/>
      <c r="AD576"/>
      <c r="AE576"/>
      <c r="AF576"/>
      <c r="AG576"/>
      <c r="AH576"/>
      <c r="AI576"/>
      <c r="AJ576"/>
      <c r="AK576"/>
      <c r="AL576"/>
      <c r="AM576"/>
      <c r="AN576"/>
      <c r="AO576"/>
      <c r="AP576"/>
      <c r="AQ576"/>
      <c r="AR576"/>
      <c r="AS576"/>
      <c r="AT576"/>
      <c r="AU576"/>
      <c r="AV576"/>
      <c r="AW576"/>
      <c r="AX576"/>
    </row>
    <row r="577" spans="1:50" s="1" customFormat="1" ht="60" x14ac:dyDescent="0.25">
      <c r="A577" s="14" t="s">
        <v>288</v>
      </c>
      <c r="B577" s="15">
        <v>2522221040</v>
      </c>
      <c r="C577" s="16" t="s">
        <v>31</v>
      </c>
      <c r="D577" s="16" t="s">
        <v>312</v>
      </c>
      <c r="E577" s="31" t="s">
        <v>386</v>
      </c>
      <c r="F577" s="79" t="s">
        <v>386</v>
      </c>
      <c r="G577" s="31" t="s">
        <v>535</v>
      </c>
      <c r="H577" s="16" t="s">
        <v>313</v>
      </c>
      <c r="I577" s="17">
        <v>3390</v>
      </c>
      <c r="J577" s="15" t="s">
        <v>67</v>
      </c>
      <c r="K577" s="18">
        <f t="shared" si="12"/>
        <v>450000</v>
      </c>
      <c r="L577" s="18"/>
      <c r="M577" s="18"/>
      <c r="N577" s="57"/>
      <c r="O577" s="57">
        <v>450000</v>
      </c>
      <c r="P577" s="57"/>
      <c r="Q577" s="57"/>
      <c r="R577" s="57"/>
      <c r="S577" s="57"/>
      <c r="T577" s="57"/>
      <c r="U577" s="57"/>
      <c r="V577" s="57"/>
      <c r="W577" s="57"/>
      <c r="X577" s="58" t="s">
        <v>314</v>
      </c>
      <c r="Y577"/>
      <c r="Z577"/>
      <c r="AA577"/>
      <c r="AB577"/>
      <c r="AC577"/>
      <c r="AD577"/>
      <c r="AE577"/>
      <c r="AF577"/>
      <c r="AG577"/>
      <c r="AH577"/>
      <c r="AI577"/>
      <c r="AJ577"/>
      <c r="AK577"/>
      <c r="AL577"/>
      <c r="AM577"/>
      <c r="AN577"/>
      <c r="AO577"/>
      <c r="AP577"/>
      <c r="AQ577"/>
      <c r="AR577"/>
      <c r="AS577"/>
      <c r="AT577"/>
      <c r="AU577"/>
      <c r="AV577"/>
      <c r="AW577"/>
      <c r="AX577"/>
    </row>
    <row r="578" spans="1:50" s="1" customFormat="1" ht="90" x14ac:dyDescent="0.25">
      <c r="A578" s="14" t="s">
        <v>288</v>
      </c>
      <c r="B578" s="15">
        <v>2522221040</v>
      </c>
      <c r="C578" s="16" t="s">
        <v>31</v>
      </c>
      <c r="D578" s="16" t="s">
        <v>312</v>
      </c>
      <c r="E578" s="31" t="s">
        <v>386</v>
      </c>
      <c r="F578" s="79" t="s">
        <v>386</v>
      </c>
      <c r="G578" s="31" t="s">
        <v>535</v>
      </c>
      <c r="H578" s="16" t="s">
        <v>313</v>
      </c>
      <c r="I578" s="17">
        <v>3360</v>
      </c>
      <c r="J578" s="15" t="s">
        <v>315</v>
      </c>
      <c r="K578" s="18">
        <f t="shared" si="12"/>
        <v>4000</v>
      </c>
      <c r="L578" s="18"/>
      <c r="M578" s="18"/>
      <c r="N578" s="57">
        <v>4000</v>
      </c>
      <c r="O578" s="57"/>
      <c r="P578" s="57"/>
      <c r="Q578" s="57"/>
      <c r="R578" s="57"/>
      <c r="S578" s="57"/>
      <c r="T578" s="57"/>
      <c r="U578" s="57"/>
      <c r="V578" s="57"/>
      <c r="W578" s="57"/>
      <c r="X578" s="58" t="s">
        <v>314</v>
      </c>
      <c r="Y578"/>
      <c r="Z578"/>
      <c r="AA578"/>
      <c r="AB578"/>
      <c r="AC578"/>
      <c r="AD578"/>
      <c r="AE578"/>
      <c r="AF578"/>
      <c r="AG578"/>
      <c r="AH578"/>
      <c r="AI578"/>
      <c r="AJ578"/>
      <c r="AK578"/>
      <c r="AL578"/>
      <c r="AM578"/>
      <c r="AN578"/>
      <c r="AO578"/>
      <c r="AP578"/>
      <c r="AQ578"/>
      <c r="AR578"/>
      <c r="AS578"/>
      <c r="AT578"/>
      <c r="AU578"/>
      <c r="AV578"/>
      <c r="AW578"/>
      <c r="AX578"/>
    </row>
    <row r="579" spans="1:50" s="1" customFormat="1" ht="45" x14ac:dyDescent="0.25">
      <c r="A579" s="14" t="s">
        <v>288</v>
      </c>
      <c r="B579" s="15">
        <v>1522010000</v>
      </c>
      <c r="C579" s="16" t="s">
        <v>31</v>
      </c>
      <c r="D579" s="16" t="s">
        <v>32</v>
      </c>
      <c r="E579" s="31" t="s">
        <v>386</v>
      </c>
      <c r="F579" s="79" t="s">
        <v>386</v>
      </c>
      <c r="G579" s="31" t="s">
        <v>524</v>
      </c>
      <c r="H579" s="16" t="s">
        <v>33</v>
      </c>
      <c r="I579" s="17">
        <v>3720</v>
      </c>
      <c r="J579" s="15" t="s">
        <v>74</v>
      </c>
      <c r="K579" s="18">
        <f t="shared" si="12"/>
        <v>4300</v>
      </c>
      <c r="L579" s="18"/>
      <c r="M579" s="57">
        <f>1500+1300</f>
        <v>2800</v>
      </c>
      <c r="N579" s="57"/>
      <c r="O579" s="57"/>
      <c r="P579" s="57"/>
      <c r="Q579" s="57"/>
      <c r="R579" s="57"/>
      <c r="S579" s="57">
        <v>1500</v>
      </c>
      <c r="T579" s="57"/>
      <c r="U579" s="57"/>
      <c r="V579" s="57"/>
      <c r="W579" s="57"/>
      <c r="X579" s="58" t="s">
        <v>540</v>
      </c>
      <c r="Y579"/>
      <c r="Z579"/>
      <c r="AA579"/>
      <c r="AB579"/>
      <c r="AC579"/>
      <c r="AD579"/>
      <c r="AE579"/>
      <c r="AF579"/>
      <c r="AG579"/>
      <c r="AH579"/>
      <c r="AI579"/>
      <c r="AJ579"/>
      <c r="AK579"/>
      <c r="AL579"/>
      <c r="AM579"/>
      <c r="AN579"/>
      <c r="AO579"/>
      <c r="AP579"/>
      <c r="AQ579"/>
      <c r="AR579"/>
      <c r="AS579"/>
      <c r="AT579"/>
      <c r="AU579"/>
      <c r="AV579"/>
      <c r="AW579"/>
      <c r="AX579"/>
    </row>
    <row r="580" spans="1:50" s="1" customFormat="1" ht="45" x14ac:dyDescent="0.25">
      <c r="A580" s="14" t="s">
        <v>288</v>
      </c>
      <c r="B580" s="15">
        <v>1522010000</v>
      </c>
      <c r="C580" s="16" t="s">
        <v>31</v>
      </c>
      <c r="D580" s="16" t="s">
        <v>32</v>
      </c>
      <c r="E580" s="31" t="s">
        <v>386</v>
      </c>
      <c r="F580" s="79" t="s">
        <v>386</v>
      </c>
      <c r="G580" s="31" t="s">
        <v>524</v>
      </c>
      <c r="H580" s="16" t="s">
        <v>33</v>
      </c>
      <c r="I580" s="17">
        <v>3750</v>
      </c>
      <c r="J580" s="15" t="s">
        <v>77</v>
      </c>
      <c r="K580" s="18">
        <f t="shared" si="12"/>
        <v>5300</v>
      </c>
      <c r="L580" s="18"/>
      <c r="M580" s="57">
        <f>2500+300</f>
        <v>2800</v>
      </c>
      <c r="N580" s="57"/>
      <c r="O580" s="57"/>
      <c r="P580" s="57"/>
      <c r="Q580" s="57"/>
      <c r="R580" s="57"/>
      <c r="S580" s="57">
        <v>2500</v>
      </c>
      <c r="T580" s="57"/>
      <c r="U580" s="57"/>
      <c r="V580" s="57"/>
      <c r="W580" s="57"/>
      <c r="X580" s="58" t="s">
        <v>540</v>
      </c>
      <c r="Y580"/>
      <c r="Z580"/>
      <c r="AA580"/>
      <c r="AB580"/>
      <c r="AC580"/>
      <c r="AD580"/>
      <c r="AE580"/>
      <c r="AF580"/>
      <c r="AG580"/>
      <c r="AH580"/>
      <c r="AI580"/>
      <c r="AJ580"/>
      <c r="AK580"/>
      <c r="AL580"/>
      <c r="AM580"/>
      <c r="AN580"/>
      <c r="AO580"/>
      <c r="AP580"/>
      <c r="AQ580"/>
      <c r="AR580"/>
      <c r="AS580"/>
      <c r="AT580"/>
      <c r="AU580"/>
      <c r="AV580"/>
      <c r="AW580"/>
      <c r="AX580"/>
    </row>
    <row r="581" spans="1:50" s="1" customFormat="1" ht="48.75" x14ac:dyDescent="0.25">
      <c r="A581" s="14" t="s">
        <v>288</v>
      </c>
      <c r="B581" s="15">
        <v>2522221040</v>
      </c>
      <c r="C581" s="16" t="s">
        <v>31</v>
      </c>
      <c r="D581" s="16" t="s">
        <v>312</v>
      </c>
      <c r="E581" s="31" t="s">
        <v>386</v>
      </c>
      <c r="F581" s="79" t="s">
        <v>386</v>
      </c>
      <c r="G581" s="31" t="s">
        <v>535</v>
      </c>
      <c r="H581" s="16" t="s">
        <v>313</v>
      </c>
      <c r="I581" s="17">
        <v>3850</v>
      </c>
      <c r="J581" s="15" t="s">
        <v>238</v>
      </c>
      <c r="K581" s="18">
        <f t="shared" si="12"/>
        <v>15000</v>
      </c>
      <c r="L581" s="18"/>
      <c r="M581" s="18"/>
      <c r="N581" s="57">
        <v>15000</v>
      </c>
      <c r="O581" s="57"/>
      <c r="P581" s="57"/>
      <c r="Q581" s="57"/>
      <c r="R581" s="57"/>
      <c r="S581" s="57"/>
      <c r="T581" s="57"/>
      <c r="U581" s="57"/>
      <c r="V581" s="57"/>
      <c r="W581" s="57"/>
      <c r="X581" s="58" t="s">
        <v>316</v>
      </c>
      <c r="Y581"/>
      <c r="Z581"/>
      <c r="AA581"/>
      <c r="AB581"/>
      <c r="AC581"/>
      <c r="AD581"/>
      <c r="AE581"/>
      <c r="AF581"/>
      <c r="AG581"/>
      <c r="AH581"/>
      <c r="AI581"/>
      <c r="AJ581"/>
      <c r="AK581"/>
      <c r="AL581"/>
      <c r="AM581"/>
      <c r="AN581"/>
      <c r="AO581"/>
      <c r="AP581"/>
      <c r="AQ581"/>
      <c r="AR581"/>
      <c r="AS581"/>
      <c r="AT581"/>
      <c r="AU581"/>
      <c r="AV581"/>
      <c r="AW581"/>
      <c r="AX581"/>
    </row>
    <row r="582" spans="1:50" s="1" customFormat="1" ht="45" x14ac:dyDescent="0.25">
      <c r="A582" s="14" t="s">
        <v>288</v>
      </c>
      <c r="B582" s="15">
        <v>2522221040</v>
      </c>
      <c r="C582" s="16" t="s">
        <v>31</v>
      </c>
      <c r="D582" s="16" t="s">
        <v>312</v>
      </c>
      <c r="E582" s="31" t="s">
        <v>386</v>
      </c>
      <c r="F582" s="79" t="s">
        <v>386</v>
      </c>
      <c r="G582" s="31" t="s">
        <v>535</v>
      </c>
      <c r="H582" s="16" t="s">
        <v>313</v>
      </c>
      <c r="I582" s="17">
        <v>3990</v>
      </c>
      <c r="J582" s="15" t="s">
        <v>145</v>
      </c>
      <c r="K582" s="18">
        <f t="shared" si="12"/>
        <v>2000</v>
      </c>
      <c r="L582" s="18"/>
      <c r="M582" s="18"/>
      <c r="N582" s="57">
        <v>2000</v>
      </c>
      <c r="O582" s="57"/>
      <c r="P582" s="57"/>
      <c r="Q582" s="57"/>
      <c r="R582" s="57"/>
      <c r="S582" s="57"/>
      <c r="T582" s="57"/>
      <c r="U582" s="57"/>
      <c r="V582" s="57"/>
      <c r="W582" s="57"/>
      <c r="X582" s="58" t="s">
        <v>317</v>
      </c>
      <c r="Y582"/>
      <c r="Z582"/>
      <c r="AA582"/>
      <c r="AB582"/>
      <c r="AC582"/>
      <c r="AD582"/>
      <c r="AE582"/>
      <c r="AF582"/>
      <c r="AG582"/>
      <c r="AH582"/>
      <c r="AI582"/>
      <c r="AJ582"/>
      <c r="AK582"/>
      <c r="AL582"/>
      <c r="AM582"/>
      <c r="AN582"/>
      <c r="AO582"/>
      <c r="AP582"/>
      <c r="AQ582"/>
      <c r="AR582"/>
      <c r="AS582"/>
      <c r="AT582"/>
      <c r="AU582"/>
      <c r="AV582"/>
      <c r="AW582"/>
      <c r="AX582"/>
    </row>
    <row r="583" spans="1:50" s="1" customFormat="1" ht="60" x14ac:dyDescent="0.25">
      <c r="A583" s="14" t="s">
        <v>288</v>
      </c>
      <c r="B583" s="15">
        <v>2522221040</v>
      </c>
      <c r="C583" s="16" t="s">
        <v>31</v>
      </c>
      <c r="D583" s="16" t="s">
        <v>32</v>
      </c>
      <c r="E583" s="31" t="s">
        <v>386</v>
      </c>
      <c r="F583" s="79" t="s">
        <v>386</v>
      </c>
      <c r="G583" s="31" t="s">
        <v>524</v>
      </c>
      <c r="H583" s="16" t="s">
        <v>33</v>
      </c>
      <c r="I583" s="17">
        <v>3990</v>
      </c>
      <c r="J583" s="15" t="s">
        <v>67</v>
      </c>
      <c r="K583" s="18">
        <f t="shared" si="12"/>
        <v>100000</v>
      </c>
      <c r="L583" s="18"/>
      <c r="M583" s="18"/>
      <c r="N583" s="57">
        <v>100000</v>
      </c>
      <c r="O583" s="57"/>
      <c r="P583" s="57"/>
      <c r="Q583" s="57"/>
      <c r="R583" s="57"/>
      <c r="S583" s="57"/>
      <c r="T583" s="57"/>
      <c r="U583" s="57"/>
      <c r="V583" s="57"/>
      <c r="W583" s="57"/>
      <c r="X583" s="58" t="s">
        <v>318</v>
      </c>
      <c r="Y583"/>
      <c r="Z583"/>
      <c r="AA583"/>
      <c r="AB583"/>
      <c r="AC583"/>
      <c r="AD583"/>
      <c r="AE583"/>
      <c r="AF583"/>
      <c r="AG583"/>
      <c r="AH583"/>
      <c r="AI583"/>
      <c r="AJ583"/>
      <c r="AK583"/>
      <c r="AL583"/>
      <c r="AM583"/>
      <c r="AN583"/>
      <c r="AO583"/>
      <c r="AP583"/>
      <c r="AQ583"/>
      <c r="AR583"/>
      <c r="AS583"/>
      <c r="AT583"/>
      <c r="AU583"/>
      <c r="AV583"/>
      <c r="AW583"/>
      <c r="AX583"/>
    </row>
    <row r="584" spans="1:50" s="1" customFormat="1" ht="45" x14ac:dyDescent="0.25">
      <c r="A584" s="14" t="s">
        <v>288</v>
      </c>
      <c r="B584" s="15">
        <v>1422730001</v>
      </c>
      <c r="C584" s="16" t="s">
        <v>31</v>
      </c>
      <c r="D584" s="16" t="s">
        <v>32</v>
      </c>
      <c r="E584" s="31" t="s">
        <v>386</v>
      </c>
      <c r="F584" s="79" t="s">
        <v>386</v>
      </c>
      <c r="G584" s="31" t="s">
        <v>524</v>
      </c>
      <c r="H584" s="16" t="s">
        <v>33</v>
      </c>
      <c r="I584" s="17">
        <v>2170</v>
      </c>
      <c r="J584" s="15" t="s">
        <v>116</v>
      </c>
      <c r="K584" s="18">
        <f t="shared" si="12"/>
        <v>30000</v>
      </c>
      <c r="L584" s="18"/>
      <c r="M584" s="18"/>
      <c r="N584" s="57"/>
      <c r="O584" s="57"/>
      <c r="P584" s="57"/>
      <c r="Q584" s="57"/>
      <c r="R584" s="57"/>
      <c r="S584" s="57"/>
      <c r="T584" s="57">
        <v>30000</v>
      </c>
      <c r="U584" s="57"/>
      <c r="V584" s="57"/>
      <c r="W584" s="57"/>
      <c r="X584" s="58" t="s">
        <v>319</v>
      </c>
      <c r="Y584"/>
      <c r="Z584"/>
      <c r="AA584"/>
      <c r="AB584"/>
      <c r="AC584"/>
      <c r="AD584"/>
      <c r="AE584"/>
      <c r="AF584"/>
      <c r="AG584"/>
      <c r="AH584"/>
      <c r="AI584"/>
      <c r="AJ584"/>
      <c r="AK584"/>
      <c r="AL584"/>
      <c r="AM584"/>
      <c r="AN584"/>
      <c r="AO584"/>
      <c r="AP584"/>
      <c r="AQ584"/>
      <c r="AR584"/>
      <c r="AS584"/>
      <c r="AT584"/>
      <c r="AU584"/>
      <c r="AV584"/>
      <c r="AW584"/>
      <c r="AX584"/>
    </row>
    <row r="585" spans="1:50" s="1" customFormat="1" ht="45" x14ac:dyDescent="0.25">
      <c r="A585" s="14" t="s">
        <v>288</v>
      </c>
      <c r="B585" s="15">
        <v>1422730001</v>
      </c>
      <c r="C585" s="16" t="s">
        <v>31</v>
      </c>
      <c r="D585" s="16" t="s">
        <v>32</v>
      </c>
      <c r="E585" s="31" t="s">
        <v>386</v>
      </c>
      <c r="F585" s="79" t="s">
        <v>386</v>
      </c>
      <c r="G585" s="31" t="s">
        <v>524</v>
      </c>
      <c r="H585" s="16" t="s">
        <v>33</v>
      </c>
      <c r="I585" s="17">
        <v>2210</v>
      </c>
      <c r="J585" s="15" t="s">
        <v>65</v>
      </c>
      <c r="K585" s="18">
        <f t="shared" si="12"/>
        <v>4000</v>
      </c>
      <c r="L585" s="18"/>
      <c r="M585" s="18"/>
      <c r="N585" s="57"/>
      <c r="O585" s="57"/>
      <c r="P585" s="57"/>
      <c r="Q585" s="57"/>
      <c r="R585" s="57"/>
      <c r="S585" s="57">
        <v>2000</v>
      </c>
      <c r="T585" s="57">
        <v>1000</v>
      </c>
      <c r="U585" s="57"/>
      <c r="V585" s="57">
        <v>1000</v>
      </c>
      <c r="W585" s="57"/>
      <c r="X585" s="58" t="s">
        <v>299</v>
      </c>
      <c r="Y585"/>
      <c r="Z585"/>
      <c r="AA585"/>
      <c r="AB585"/>
      <c r="AC585"/>
      <c r="AD585"/>
      <c r="AE585"/>
      <c r="AF585"/>
      <c r="AG585"/>
      <c r="AH585"/>
      <c r="AI585"/>
      <c r="AJ585"/>
      <c r="AK585"/>
      <c r="AL585"/>
      <c r="AM585"/>
      <c r="AN585"/>
      <c r="AO585"/>
      <c r="AP585"/>
      <c r="AQ585"/>
      <c r="AR585"/>
      <c r="AS585"/>
      <c r="AT585"/>
      <c r="AU585"/>
      <c r="AV585"/>
      <c r="AW585"/>
      <c r="AX585"/>
    </row>
    <row r="586" spans="1:50" s="1" customFormat="1" ht="45" x14ac:dyDescent="0.25">
      <c r="A586" s="14" t="s">
        <v>288</v>
      </c>
      <c r="B586" s="15">
        <v>1422730001</v>
      </c>
      <c r="C586" s="16" t="s">
        <v>31</v>
      </c>
      <c r="D586" s="16" t="s">
        <v>34</v>
      </c>
      <c r="E586" s="31" t="s">
        <v>386</v>
      </c>
      <c r="F586" s="79" t="s">
        <v>386</v>
      </c>
      <c r="G586" s="31" t="s">
        <v>531</v>
      </c>
      <c r="H586" s="16" t="s">
        <v>35</v>
      </c>
      <c r="I586" s="17">
        <v>2210</v>
      </c>
      <c r="J586" s="15" t="s">
        <v>65</v>
      </c>
      <c r="K586" s="18">
        <f t="shared" ref="K586:K649" si="13">SUM(L586:W586)</f>
        <v>1000</v>
      </c>
      <c r="L586" s="18"/>
      <c r="M586" s="18"/>
      <c r="N586" s="57"/>
      <c r="O586" s="57"/>
      <c r="P586" s="57"/>
      <c r="Q586" s="57"/>
      <c r="R586" s="57"/>
      <c r="S586" s="57">
        <v>1000</v>
      </c>
      <c r="T586" s="57"/>
      <c r="U586" s="57"/>
      <c r="V586" s="57"/>
      <c r="W586" s="57"/>
      <c r="X586" s="58" t="s">
        <v>300</v>
      </c>
      <c r="Y586"/>
      <c r="Z586"/>
      <c r="AA586"/>
      <c r="AB586"/>
      <c r="AC586"/>
      <c r="AD586"/>
      <c r="AE586"/>
      <c r="AF586"/>
      <c r="AG586"/>
      <c r="AH586"/>
      <c r="AI586"/>
      <c r="AJ586"/>
      <c r="AK586"/>
      <c r="AL586"/>
      <c r="AM586"/>
      <c r="AN586"/>
      <c r="AO586"/>
      <c r="AP586"/>
      <c r="AQ586"/>
      <c r="AR586"/>
      <c r="AS586"/>
      <c r="AT586"/>
      <c r="AU586"/>
      <c r="AV586"/>
      <c r="AW586"/>
      <c r="AX586"/>
    </row>
    <row r="587" spans="1:50" s="1" customFormat="1" ht="45" x14ac:dyDescent="0.25">
      <c r="A587" s="14" t="s">
        <v>288</v>
      </c>
      <c r="B587" s="15">
        <v>1422730001</v>
      </c>
      <c r="C587" s="16" t="s">
        <v>31</v>
      </c>
      <c r="D587" s="16" t="s">
        <v>36</v>
      </c>
      <c r="E587" s="31" t="s">
        <v>386</v>
      </c>
      <c r="F587" s="79" t="s">
        <v>386</v>
      </c>
      <c r="G587" s="31" t="s">
        <v>532</v>
      </c>
      <c r="H587" s="16" t="s">
        <v>37</v>
      </c>
      <c r="I587" s="17">
        <v>2210</v>
      </c>
      <c r="J587" s="15" t="s">
        <v>65</v>
      </c>
      <c r="K587" s="18">
        <f t="shared" si="13"/>
        <v>3000</v>
      </c>
      <c r="L587" s="18"/>
      <c r="M587" s="18"/>
      <c r="N587" s="57"/>
      <c r="O587" s="57"/>
      <c r="P587" s="57"/>
      <c r="Q587" s="57"/>
      <c r="R587" s="57"/>
      <c r="S587" s="57"/>
      <c r="T587" s="57">
        <v>1000</v>
      </c>
      <c r="U587" s="57">
        <v>2000</v>
      </c>
      <c r="V587" s="57"/>
      <c r="W587" s="57"/>
      <c r="X587" s="58" t="s">
        <v>301</v>
      </c>
      <c r="Y587"/>
      <c r="Z587"/>
      <c r="AA587"/>
      <c r="AB587"/>
      <c r="AC587"/>
      <c r="AD587"/>
      <c r="AE587"/>
      <c r="AF587"/>
      <c r="AG587"/>
      <c r="AH587"/>
      <c r="AI587"/>
      <c r="AJ587"/>
      <c r="AK587"/>
      <c r="AL587"/>
      <c r="AM587"/>
      <c r="AN587"/>
      <c r="AO587"/>
      <c r="AP587"/>
      <c r="AQ587"/>
      <c r="AR587"/>
      <c r="AS587"/>
      <c r="AT587"/>
      <c r="AU587"/>
      <c r="AV587"/>
      <c r="AW587"/>
      <c r="AX587"/>
    </row>
    <row r="588" spans="1:50" s="1" customFormat="1" ht="45" x14ac:dyDescent="0.25">
      <c r="A588" s="14" t="s">
        <v>288</v>
      </c>
      <c r="B588" s="15">
        <v>1422730001</v>
      </c>
      <c r="C588" s="16" t="s">
        <v>31</v>
      </c>
      <c r="D588" s="16" t="s">
        <v>38</v>
      </c>
      <c r="E588" s="31" t="s">
        <v>386</v>
      </c>
      <c r="F588" s="79" t="s">
        <v>386</v>
      </c>
      <c r="G588" s="31" t="s">
        <v>533</v>
      </c>
      <c r="H588" s="16" t="s">
        <v>39</v>
      </c>
      <c r="I588" s="17">
        <v>2210</v>
      </c>
      <c r="J588" s="15" t="s">
        <v>65</v>
      </c>
      <c r="K588" s="18">
        <f t="shared" si="13"/>
        <v>4000</v>
      </c>
      <c r="L588" s="18"/>
      <c r="M588" s="18"/>
      <c r="N588" s="57"/>
      <c r="O588" s="57"/>
      <c r="P588" s="57"/>
      <c r="Q588" s="57"/>
      <c r="R588" s="57"/>
      <c r="S588" s="57">
        <v>1000</v>
      </c>
      <c r="T588" s="57">
        <v>1000</v>
      </c>
      <c r="U588" s="57">
        <v>1000</v>
      </c>
      <c r="V588" s="57">
        <v>1000</v>
      </c>
      <c r="W588" s="57"/>
      <c r="X588" s="58" t="s">
        <v>302</v>
      </c>
      <c r="Y588"/>
      <c r="Z588"/>
      <c r="AA588"/>
      <c r="AB588"/>
      <c r="AC588"/>
      <c r="AD588"/>
      <c r="AE588"/>
      <c r="AF588"/>
      <c r="AG588"/>
      <c r="AH588"/>
      <c r="AI588"/>
      <c r="AJ588"/>
      <c r="AK588"/>
      <c r="AL588"/>
      <c r="AM588"/>
      <c r="AN588"/>
      <c r="AO588"/>
      <c r="AP588"/>
      <c r="AQ588"/>
      <c r="AR588"/>
      <c r="AS588"/>
      <c r="AT588"/>
      <c r="AU588"/>
      <c r="AV588"/>
      <c r="AW588"/>
      <c r="AX588"/>
    </row>
    <row r="589" spans="1:50" s="1" customFormat="1" ht="48.75" x14ac:dyDescent="0.25">
      <c r="A589" s="14" t="s">
        <v>288</v>
      </c>
      <c r="B589" s="15">
        <v>1422730001</v>
      </c>
      <c r="C589" s="16" t="s">
        <v>26</v>
      </c>
      <c r="D589" s="16" t="s">
        <v>49</v>
      </c>
      <c r="E589" s="31" t="s">
        <v>386</v>
      </c>
      <c r="F589" s="79" t="s">
        <v>386</v>
      </c>
      <c r="G589" s="31" t="s">
        <v>534</v>
      </c>
      <c r="H589" s="16" t="s">
        <v>50</v>
      </c>
      <c r="I589" s="17">
        <v>2210</v>
      </c>
      <c r="J589" s="15" t="s">
        <v>65</v>
      </c>
      <c r="K589" s="18">
        <f t="shared" si="13"/>
        <v>3000</v>
      </c>
      <c r="L589" s="18"/>
      <c r="M589" s="18"/>
      <c r="N589" s="57"/>
      <c r="O589" s="57"/>
      <c r="P589" s="57"/>
      <c r="Q589" s="57"/>
      <c r="R589" s="57"/>
      <c r="S589" s="57">
        <v>2000</v>
      </c>
      <c r="T589" s="57">
        <v>1000</v>
      </c>
      <c r="U589" s="57"/>
      <c r="V589" s="57"/>
      <c r="W589" s="57"/>
      <c r="X589" s="58" t="s">
        <v>303</v>
      </c>
      <c r="Y589"/>
      <c r="Z589"/>
      <c r="AA589"/>
      <c r="AB589"/>
      <c r="AC589"/>
      <c r="AD589"/>
      <c r="AE589"/>
      <c r="AF589"/>
      <c r="AG589"/>
      <c r="AH589"/>
      <c r="AI589"/>
      <c r="AJ589"/>
      <c r="AK589"/>
      <c r="AL589"/>
      <c r="AM589"/>
      <c r="AN589"/>
      <c r="AO589"/>
      <c r="AP589"/>
      <c r="AQ589"/>
      <c r="AR589"/>
      <c r="AS589"/>
      <c r="AT589"/>
      <c r="AU589"/>
      <c r="AV589"/>
      <c r="AW589"/>
      <c r="AX589"/>
    </row>
    <row r="590" spans="1:50" s="1" customFormat="1" ht="45" x14ac:dyDescent="0.25">
      <c r="A590" s="14" t="s">
        <v>288</v>
      </c>
      <c r="B590" s="15">
        <v>1422730001</v>
      </c>
      <c r="C590" s="16" t="s">
        <v>31</v>
      </c>
      <c r="D590" s="16" t="s">
        <v>32</v>
      </c>
      <c r="E590" s="31" t="s">
        <v>386</v>
      </c>
      <c r="F590" s="79" t="s">
        <v>386</v>
      </c>
      <c r="G590" s="31" t="s">
        <v>524</v>
      </c>
      <c r="H590" s="16" t="s">
        <v>33</v>
      </c>
      <c r="I590" s="17">
        <v>3180</v>
      </c>
      <c r="J590" s="15" t="s">
        <v>59</v>
      </c>
      <c r="K590" s="18">
        <f t="shared" si="13"/>
        <v>1500</v>
      </c>
      <c r="L590" s="18"/>
      <c r="M590" s="18"/>
      <c r="N590" s="57"/>
      <c r="O590" s="57"/>
      <c r="P590" s="57"/>
      <c r="Q590" s="57"/>
      <c r="R590" s="57"/>
      <c r="S590" s="57">
        <v>500</v>
      </c>
      <c r="T590" s="57"/>
      <c r="U590" s="57">
        <v>1000</v>
      </c>
      <c r="V590" s="57"/>
      <c r="W590" s="57"/>
      <c r="X590" s="58" t="s">
        <v>310</v>
      </c>
      <c r="Y590"/>
      <c r="Z590"/>
      <c r="AA590"/>
      <c r="AB590"/>
      <c r="AC590"/>
      <c r="AD590"/>
      <c r="AE590"/>
      <c r="AF590"/>
      <c r="AG590"/>
      <c r="AH590"/>
      <c r="AI590"/>
      <c r="AJ590"/>
      <c r="AK590"/>
      <c r="AL590"/>
      <c r="AM590"/>
      <c r="AN590"/>
      <c r="AO590"/>
      <c r="AP590"/>
      <c r="AQ590"/>
      <c r="AR590"/>
      <c r="AS590"/>
      <c r="AT590"/>
      <c r="AU590"/>
      <c r="AV590"/>
      <c r="AW590"/>
      <c r="AX590"/>
    </row>
    <row r="591" spans="1:50" s="1" customFormat="1" ht="45" x14ac:dyDescent="0.25">
      <c r="A591" s="14" t="s">
        <v>288</v>
      </c>
      <c r="B591" s="15">
        <v>1422730001</v>
      </c>
      <c r="C591" s="16" t="s">
        <v>31</v>
      </c>
      <c r="D591" s="16" t="s">
        <v>32</v>
      </c>
      <c r="E591" s="31" t="s">
        <v>386</v>
      </c>
      <c r="F591" s="79" t="s">
        <v>386</v>
      </c>
      <c r="G591" s="31" t="s">
        <v>524</v>
      </c>
      <c r="H591" s="16" t="s">
        <v>33</v>
      </c>
      <c r="I591" s="17">
        <v>3270</v>
      </c>
      <c r="J591" s="15" t="s">
        <v>291</v>
      </c>
      <c r="K591" s="18">
        <f t="shared" si="13"/>
        <v>20554.840000000004</v>
      </c>
      <c r="L591" s="18"/>
      <c r="M591" s="18"/>
      <c r="N591" s="57"/>
      <c r="O591" s="57"/>
      <c r="P591" s="57"/>
      <c r="Q591" s="57"/>
      <c r="R591" s="57"/>
      <c r="S591" s="57">
        <v>11667.43</v>
      </c>
      <c r="T591" s="57">
        <v>8887.4100000000035</v>
      </c>
      <c r="U591" s="57"/>
      <c r="V591" s="57"/>
      <c r="W591" s="57"/>
      <c r="X591" s="58" t="s">
        <v>311</v>
      </c>
      <c r="Y591"/>
      <c r="Z591"/>
      <c r="AA591"/>
      <c r="AB591"/>
      <c r="AC591"/>
      <c r="AD591"/>
      <c r="AE591"/>
      <c r="AF591"/>
      <c r="AG591"/>
      <c r="AH591"/>
      <c r="AI591"/>
      <c r="AJ591"/>
      <c r="AK591"/>
      <c r="AL591"/>
      <c r="AM591"/>
      <c r="AN591"/>
      <c r="AO591"/>
      <c r="AP591"/>
      <c r="AQ591"/>
      <c r="AR591"/>
      <c r="AS591"/>
      <c r="AT591"/>
      <c r="AU591"/>
      <c r="AV591"/>
      <c r="AW591"/>
      <c r="AX591"/>
    </row>
    <row r="592" spans="1:50" s="1" customFormat="1" ht="72.75" x14ac:dyDescent="0.25">
      <c r="A592" s="14" t="s">
        <v>320</v>
      </c>
      <c r="B592" s="15">
        <v>1522010000</v>
      </c>
      <c r="C592" s="16" t="s">
        <v>26</v>
      </c>
      <c r="D592" s="16" t="s">
        <v>51</v>
      </c>
      <c r="E592" s="31" t="s">
        <v>387</v>
      </c>
      <c r="F592" s="79" t="s">
        <v>388</v>
      </c>
      <c r="G592" s="31" t="s">
        <v>521</v>
      </c>
      <c r="H592" s="16" t="s">
        <v>52</v>
      </c>
      <c r="I592" s="17">
        <v>2210</v>
      </c>
      <c r="J592" s="15" t="s">
        <v>65</v>
      </c>
      <c r="K592" s="18">
        <f t="shared" si="13"/>
        <v>950</v>
      </c>
      <c r="L592" s="18"/>
      <c r="M592" s="18">
        <v>950</v>
      </c>
      <c r="N592" s="57"/>
      <c r="O592" s="57"/>
      <c r="P592" s="57"/>
      <c r="Q592" s="57"/>
      <c r="R592" s="57"/>
      <c r="S592" s="57"/>
      <c r="T592" s="57"/>
      <c r="U592" s="57"/>
      <c r="V592" s="57"/>
      <c r="W592" s="57"/>
      <c r="X592" s="58" t="s">
        <v>321</v>
      </c>
      <c r="Y592"/>
      <c r="Z592"/>
      <c r="AA592"/>
      <c r="AB592"/>
      <c r="AC592"/>
      <c r="AD592"/>
      <c r="AE592"/>
      <c r="AF592"/>
      <c r="AG592"/>
      <c r="AH592"/>
      <c r="AI592"/>
      <c r="AJ592"/>
      <c r="AK592"/>
      <c r="AL592"/>
      <c r="AM592"/>
      <c r="AN592"/>
      <c r="AO592"/>
      <c r="AP592"/>
      <c r="AQ592"/>
      <c r="AR592"/>
      <c r="AS592"/>
      <c r="AT592"/>
      <c r="AU592"/>
      <c r="AV592"/>
      <c r="AW592"/>
      <c r="AX592"/>
    </row>
    <row r="593" spans="1:50" s="1" customFormat="1" ht="105" x14ac:dyDescent="0.25">
      <c r="A593" s="14" t="s">
        <v>320</v>
      </c>
      <c r="B593" s="15">
        <v>1522010000</v>
      </c>
      <c r="C593" s="16" t="s">
        <v>26</v>
      </c>
      <c r="D593" s="16" t="s">
        <v>51</v>
      </c>
      <c r="E593" s="31" t="s">
        <v>387</v>
      </c>
      <c r="F593" s="79" t="s">
        <v>388</v>
      </c>
      <c r="G593" s="31" t="s">
        <v>521</v>
      </c>
      <c r="H593" s="16" t="s">
        <v>52</v>
      </c>
      <c r="I593" s="17">
        <v>3530</v>
      </c>
      <c r="J593" s="15" t="s">
        <v>322</v>
      </c>
      <c r="K593" s="18">
        <f t="shared" si="13"/>
        <v>22000</v>
      </c>
      <c r="L593" s="18"/>
      <c r="M593" s="18">
        <f>8000+14000</f>
        <v>22000</v>
      </c>
      <c r="N593" s="57"/>
      <c r="O593" s="57"/>
      <c r="P593" s="57"/>
      <c r="Q593" s="57"/>
      <c r="R593" s="57"/>
      <c r="S593" s="57"/>
      <c r="T593" s="57"/>
      <c r="U593" s="57"/>
      <c r="V593" s="57"/>
      <c r="W593" s="57"/>
      <c r="X593" s="58" t="s">
        <v>323</v>
      </c>
      <c r="Y593"/>
      <c r="Z593"/>
      <c r="AA593"/>
      <c r="AB593"/>
      <c r="AC593"/>
      <c r="AD593"/>
      <c r="AE593"/>
      <c r="AF593"/>
      <c r="AG593"/>
      <c r="AH593"/>
      <c r="AI593"/>
      <c r="AJ593"/>
      <c r="AK593"/>
      <c r="AL593"/>
      <c r="AM593"/>
      <c r="AN593"/>
      <c r="AO593"/>
      <c r="AP593"/>
      <c r="AQ593"/>
      <c r="AR593"/>
      <c r="AS593"/>
      <c r="AT593"/>
      <c r="AU593"/>
      <c r="AV593"/>
      <c r="AW593"/>
      <c r="AX593"/>
    </row>
    <row r="594" spans="1:50" s="1" customFormat="1" ht="45" x14ac:dyDescent="0.25">
      <c r="A594" s="14" t="s">
        <v>320</v>
      </c>
      <c r="B594" s="15">
        <v>1522010000</v>
      </c>
      <c r="C594" s="16" t="s">
        <v>26</v>
      </c>
      <c r="D594" s="16" t="s">
        <v>51</v>
      </c>
      <c r="E594" s="31" t="s">
        <v>387</v>
      </c>
      <c r="F594" s="79" t="s">
        <v>388</v>
      </c>
      <c r="G594" s="31" t="s">
        <v>521</v>
      </c>
      <c r="H594" s="16" t="s">
        <v>52</v>
      </c>
      <c r="I594" s="17">
        <v>3270</v>
      </c>
      <c r="J594" s="15" t="s">
        <v>291</v>
      </c>
      <c r="K594" s="18">
        <f t="shared" si="13"/>
        <v>10000</v>
      </c>
      <c r="L594" s="18"/>
      <c r="M594" s="18">
        <v>10000</v>
      </c>
      <c r="N594" s="57"/>
      <c r="O594" s="57"/>
      <c r="P594" s="57"/>
      <c r="Q594" s="57"/>
      <c r="R594" s="57"/>
      <c r="S594" s="57"/>
      <c r="T594" s="57"/>
      <c r="U594" s="57"/>
      <c r="V594" s="57"/>
      <c r="W594" s="57"/>
      <c r="X594" s="58" t="s">
        <v>324</v>
      </c>
      <c r="Y594"/>
      <c r="Z594"/>
      <c r="AA594"/>
      <c r="AB594"/>
      <c r="AC594"/>
      <c r="AD594"/>
      <c r="AE594"/>
      <c r="AF594"/>
      <c r="AG594"/>
      <c r="AH594"/>
      <c r="AI594"/>
      <c r="AJ594"/>
      <c r="AK594"/>
      <c r="AL594"/>
      <c r="AM594"/>
      <c r="AN594"/>
      <c r="AO594"/>
      <c r="AP594"/>
      <c r="AQ594"/>
      <c r="AR594"/>
      <c r="AS594"/>
      <c r="AT594"/>
      <c r="AU594"/>
      <c r="AV594"/>
      <c r="AW594"/>
      <c r="AX594"/>
    </row>
    <row r="595" spans="1:50" s="1" customFormat="1" ht="45" x14ac:dyDescent="0.25">
      <c r="A595" s="14" t="s">
        <v>320</v>
      </c>
      <c r="B595" s="15">
        <v>1522010000</v>
      </c>
      <c r="C595" s="16" t="s">
        <v>26</v>
      </c>
      <c r="D595" s="16" t="s">
        <v>51</v>
      </c>
      <c r="E595" s="31" t="s">
        <v>387</v>
      </c>
      <c r="F595" s="79" t="s">
        <v>388</v>
      </c>
      <c r="G595" s="31" t="s">
        <v>521</v>
      </c>
      <c r="H595" s="16" t="s">
        <v>52</v>
      </c>
      <c r="I595" s="17">
        <v>3270</v>
      </c>
      <c r="J595" s="15" t="s">
        <v>291</v>
      </c>
      <c r="K595" s="18">
        <f t="shared" si="13"/>
        <v>5000</v>
      </c>
      <c r="L595" s="18"/>
      <c r="M595" s="18">
        <v>5000</v>
      </c>
      <c r="N595" s="57"/>
      <c r="O595" s="57"/>
      <c r="P595" s="57"/>
      <c r="Q595" s="57"/>
      <c r="R595" s="57"/>
      <c r="S595" s="57"/>
      <c r="T595" s="57"/>
      <c r="U595" s="57"/>
      <c r="V595" s="57"/>
      <c r="W595" s="57"/>
      <c r="X595" s="58" t="s">
        <v>325</v>
      </c>
      <c r="Y595"/>
      <c r="Z595"/>
      <c r="AA595"/>
      <c r="AB595"/>
      <c r="AC595"/>
      <c r="AD595"/>
      <c r="AE595"/>
      <c r="AF595"/>
      <c r="AG595"/>
      <c r="AH595"/>
      <c r="AI595"/>
      <c r="AJ595"/>
      <c r="AK595"/>
      <c r="AL595"/>
      <c r="AM595"/>
      <c r="AN595"/>
      <c r="AO595"/>
      <c r="AP595"/>
      <c r="AQ595"/>
      <c r="AR595"/>
      <c r="AS595"/>
      <c r="AT595"/>
      <c r="AU595"/>
      <c r="AV595"/>
      <c r="AW595"/>
      <c r="AX595"/>
    </row>
    <row r="596" spans="1:50" s="1" customFormat="1" ht="60" x14ac:dyDescent="0.25">
      <c r="A596" s="14" t="s">
        <v>320</v>
      </c>
      <c r="B596" s="15">
        <v>1522010000</v>
      </c>
      <c r="C596" s="16" t="s">
        <v>26</v>
      </c>
      <c r="D596" s="16" t="s">
        <v>51</v>
      </c>
      <c r="E596" s="31" t="s">
        <v>387</v>
      </c>
      <c r="F596" s="79" t="s">
        <v>388</v>
      </c>
      <c r="G596" s="31" t="s">
        <v>521</v>
      </c>
      <c r="H596" s="16" t="s">
        <v>52</v>
      </c>
      <c r="I596" s="17">
        <v>5150</v>
      </c>
      <c r="J596" s="15" t="s">
        <v>326</v>
      </c>
      <c r="K596" s="18">
        <f t="shared" si="13"/>
        <v>185000</v>
      </c>
      <c r="L596" s="18"/>
      <c r="M596" s="18"/>
      <c r="N596" s="57"/>
      <c r="O596" s="57"/>
      <c r="P596" s="57"/>
      <c r="Q596" s="57">
        <v>185000</v>
      </c>
      <c r="R596" s="57"/>
      <c r="S596" s="57"/>
      <c r="T596" s="57"/>
      <c r="U596" s="57"/>
      <c r="V596" s="57"/>
      <c r="W596" s="57"/>
      <c r="X596" s="58" t="s">
        <v>327</v>
      </c>
      <c r="Y596"/>
      <c r="Z596"/>
      <c r="AA596"/>
      <c r="AB596"/>
      <c r="AC596"/>
      <c r="AD596"/>
      <c r="AE596"/>
      <c r="AF596"/>
      <c r="AG596"/>
      <c r="AH596"/>
      <c r="AI596"/>
      <c r="AJ596"/>
      <c r="AK596"/>
      <c r="AL596"/>
      <c r="AM596"/>
      <c r="AN596"/>
      <c r="AO596"/>
      <c r="AP596"/>
      <c r="AQ596"/>
      <c r="AR596"/>
      <c r="AS596"/>
      <c r="AT596"/>
      <c r="AU596"/>
      <c r="AV596"/>
      <c r="AW596"/>
      <c r="AX596"/>
    </row>
    <row r="597" spans="1:50" s="1" customFormat="1" ht="60" x14ac:dyDescent="0.25">
      <c r="A597" s="14" t="s">
        <v>320</v>
      </c>
      <c r="B597" s="15">
        <v>1522010000</v>
      </c>
      <c r="C597" s="16" t="s">
        <v>26</v>
      </c>
      <c r="D597" s="16" t="s">
        <v>51</v>
      </c>
      <c r="E597" s="31" t="s">
        <v>387</v>
      </c>
      <c r="F597" s="79" t="s">
        <v>388</v>
      </c>
      <c r="G597" s="31" t="s">
        <v>521</v>
      </c>
      <c r="H597" s="16" t="s">
        <v>52</v>
      </c>
      <c r="I597" s="17">
        <v>5150</v>
      </c>
      <c r="J597" s="15" t="s">
        <v>326</v>
      </c>
      <c r="K597" s="18">
        <f t="shared" si="13"/>
        <v>65000</v>
      </c>
      <c r="L597" s="18"/>
      <c r="M597" s="18"/>
      <c r="N597" s="57">
        <v>65000</v>
      </c>
      <c r="O597" s="57"/>
      <c r="P597" s="57"/>
      <c r="Q597" s="57"/>
      <c r="R597" s="57"/>
      <c r="S597" s="57"/>
      <c r="T597" s="57"/>
      <c r="U597" s="57"/>
      <c r="V597" s="57"/>
      <c r="W597" s="57"/>
      <c r="X597" s="58" t="s">
        <v>328</v>
      </c>
      <c r="Y597"/>
      <c r="Z597"/>
      <c r="AA597"/>
      <c r="AB597"/>
      <c r="AC597"/>
      <c r="AD597"/>
      <c r="AE597"/>
      <c r="AF597"/>
      <c r="AG597"/>
      <c r="AH597"/>
      <c r="AI597"/>
      <c r="AJ597"/>
      <c r="AK597"/>
      <c r="AL597"/>
      <c r="AM597"/>
      <c r="AN597"/>
      <c r="AO597"/>
      <c r="AP597"/>
      <c r="AQ597"/>
      <c r="AR597"/>
      <c r="AS597"/>
      <c r="AT597"/>
      <c r="AU597"/>
      <c r="AV597"/>
      <c r="AW597"/>
      <c r="AX597"/>
    </row>
    <row r="598" spans="1:50" s="1" customFormat="1" ht="60" x14ac:dyDescent="0.25">
      <c r="A598" s="14" t="s">
        <v>320</v>
      </c>
      <c r="B598" s="15">
        <v>2522221040</v>
      </c>
      <c r="C598" s="16" t="s">
        <v>26</v>
      </c>
      <c r="D598" s="16" t="s">
        <v>51</v>
      </c>
      <c r="E598" s="31" t="s">
        <v>387</v>
      </c>
      <c r="F598" s="79" t="s">
        <v>388</v>
      </c>
      <c r="G598" s="31" t="s">
        <v>521</v>
      </c>
      <c r="H598" s="16" t="s">
        <v>52</v>
      </c>
      <c r="I598" s="17">
        <v>2110</v>
      </c>
      <c r="J598" s="15" t="s">
        <v>195</v>
      </c>
      <c r="K598" s="18">
        <f t="shared" si="13"/>
        <v>23500</v>
      </c>
      <c r="L598" s="18"/>
      <c r="M598" s="18"/>
      <c r="N598" s="57"/>
      <c r="O598" s="57">
        <v>23500</v>
      </c>
      <c r="P598" s="57"/>
      <c r="Q598" s="57"/>
      <c r="R598" s="57"/>
      <c r="S598" s="57"/>
      <c r="T598" s="57"/>
      <c r="U598" s="57"/>
      <c r="V598" s="57"/>
      <c r="W598" s="57"/>
      <c r="X598" s="58" t="s">
        <v>329</v>
      </c>
      <c r="Y598"/>
      <c r="Z598"/>
      <c r="AA598"/>
      <c r="AB598"/>
      <c r="AC598"/>
      <c r="AD598"/>
      <c r="AE598"/>
      <c r="AF598"/>
      <c r="AG598"/>
      <c r="AH598"/>
      <c r="AI598"/>
      <c r="AJ598"/>
      <c r="AK598"/>
      <c r="AL598"/>
      <c r="AM598"/>
      <c r="AN598"/>
      <c r="AO598"/>
      <c r="AP598"/>
      <c r="AQ598"/>
      <c r="AR598"/>
      <c r="AS598"/>
      <c r="AT598"/>
      <c r="AU598"/>
      <c r="AV598"/>
      <c r="AW598"/>
      <c r="AX598"/>
    </row>
    <row r="599" spans="1:50" s="1" customFormat="1" ht="45" x14ac:dyDescent="0.25">
      <c r="A599" s="14" t="s">
        <v>320</v>
      </c>
      <c r="B599" s="15">
        <v>2522221040</v>
      </c>
      <c r="C599" s="16" t="s">
        <v>26</v>
      </c>
      <c r="D599" s="16" t="s">
        <v>51</v>
      </c>
      <c r="E599" s="31" t="s">
        <v>387</v>
      </c>
      <c r="F599" s="79" t="s">
        <v>388</v>
      </c>
      <c r="G599" s="31" t="s">
        <v>521</v>
      </c>
      <c r="H599" s="16" t="s">
        <v>52</v>
      </c>
      <c r="I599" s="17">
        <v>2120</v>
      </c>
      <c r="J599" s="15" t="s">
        <v>330</v>
      </c>
      <c r="K599" s="18">
        <f t="shared" si="13"/>
        <v>4500</v>
      </c>
      <c r="L599" s="18"/>
      <c r="M599" s="18"/>
      <c r="N599" s="57"/>
      <c r="O599" s="57"/>
      <c r="P599" s="57">
        <v>4500</v>
      </c>
      <c r="Q599" s="57"/>
      <c r="R599" s="57"/>
      <c r="S599" s="57"/>
      <c r="T599" s="57"/>
      <c r="U599" s="57"/>
      <c r="V599" s="57"/>
      <c r="W599" s="57"/>
      <c r="X599" s="58" t="s">
        <v>331</v>
      </c>
      <c r="Y599"/>
      <c r="Z599"/>
      <c r="AA599"/>
      <c r="AB599"/>
      <c r="AC599"/>
      <c r="AD599"/>
      <c r="AE599"/>
      <c r="AF599"/>
      <c r="AG599"/>
      <c r="AH599"/>
      <c r="AI599"/>
      <c r="AJ599"/>
      <c r="AK599"/>
      <c r="AL599"/>
      <c r="AM599"/>
      <c r="AN599"/>
      <c r="AO599"/>
      <c r="AP599"/>
      <c r="AQ599"/>
      <c r="AR599"/>
      <c r="AS599"/>
      <c r="AT599"/>
      <c r="AU599"/>
      <c r="AV599"/>
      <c r="AW599"/>
      <c r="AX599"/>
    </row>
    <row r="600" spans="1:50" s="1" customFormat="1" ht="90" x14ac:dyDescent="0.25">
      <c r="A600" s="14" t="s">
        <v>320</v>
      </c>
      <c r="B600" s="15">
        <v>2522221040</v>
      </c>
      <c r="C600" s="16" t="s">
        <v>26</v>
      </c>
      <c r="D600" s="16" t="s">
        <v>51</v>
      </c>
      <c r="E600" s="31" t="s">
        <v>387</v>
      </c>
      <c r="F600" s="79" t="s">
        <v>388</v>
      </c>
      <c r="G600" s="31" t="s">
        <v>521</v>
      </c>
      <c r="H600" s="16" t="s">
        <v>52</v>
      </c>
      <c r="I600" s="17">
        <v>2140</v>
      </c>
      <c r="J600" s="15" t="s">
        <v>197</v>
      </c>
      <c r="K600" s="18">
        <f t="shared" si="13"/>
        <v>33000</v>
      </c>
      <c r="L600" s="18"/>
      <c r="M600" s="18"/>
      <c r="N600" s="57"/>
      <c r="O600" s="57">
        <v>33000</v>
      </c>
      <c r="P600" s="57"/>
      <c r="Q600" s="57"/>
      <c r="R600" s="57"/>
      <c r="S600" s="57"/>
      <c r="T600" s="57"/>
      <c r="U600" s="57"/>
      <c r="V600" s="57"/>
      <c r="W600" s="57"/>
      <c r="X600" s="58" t="s">
        <v>329</v>
      </c>
      <c r="Y600"/>
      <c r="Z600"/>
      <c r="AA600"/>
      <c r="AB600"/>
      <c r="AC600"/>
      <c r="AD600"/>
      <c r="AE600"/>
      <c r="AF600"/>
      <c r="AG600"/>
      <c r="AH600"/>
      <c r="AI600"/>
      <c r="AJ600"/>
      <c r="AK600"/>
      <c r="AL600"/>
      <c r="AM600"/>
      <c r="AN600"/>
      <c r="AO600"/>
      <c r="AP600"/>
      <c r="AQ600"/>
      <c r="AR600"/>
      <c r="AS600"/>
      <c r="AT600"/>
      <c r="AU600"/>
      <c r="AV600"/>
      <c r="AW600"/>
      <c r="AX600"/>
    </row>
    <row r="601" spans="1:50" s="1" customFormat="1" ht="45" x14ac:dyDescent="0.25">
      <c r="A601" s="14" t="s">
        <v>320</v>
      </c>
      <c r="B601" s="15">
        <v>2522221040</v>
      </c>
      <c r="C601" s="16" t="s">
        <v>26</v>
      </c>
      <c r="D601" s="16" t="s">
        <v>51</v>
      </c>
      <c r="E601" s="31" t="s">
        <v>387</v>
      </c>
      <c r="F601" s="79" t="s">
        <v>388</v>
      </c>
      <c r="G601" s="31" t="s">
        <v>521</v>
      </c>
      <c r="H601" s="16" t="s">
        <v>52</v>
      </c>
      <c r="I601" s="17">
        <v>2160</v>
      </c>
      <c r="J601" s="15" t="s">
        <v>275</v>
      </c>
      <c r="K601" s="18">
        <f t="shared" si="13"/>
        <v>7500</v>
      </c>
      <c r="L601" s="18"/>
      <c r="M601" s="18"/>
      <c r="N601" s="57"/>
      <c r="O601" s="57"/>
      <c r="P601" s="57"/>
      <c r="Q601" s="57">
        <v>7500</v>
      </c>
      <c r="R601" s="57"/>
      <c r="S601" s="57"/>
      <c r="T601" s="57"/>
      <c r="U601" s="57"/>
      <c r="V601" s="57"/>
      <c r="W601" s="57"/>
      <c r="X601" s="58" t="s">
        <v>332</v>
      </c>
      <c r="Y601"/>
      <c r="Z601"/>
      <c r="AA601"/>
      <c r="AB601"/>
      <c r="AC601"/>
      <c r="AD601"/>
      <c r="AE601"/>
      <c r="AF601"/>
      <c r="AG601"/>
      <c r="AH601"/>
      <c r="AI601"/>
      <c r="AJ601"/>
      <c r="AK601"/>
      <c r="AL601"/>
      <c r="AM601"/>
      <c r="AN601"/>
      <c r="AO601"/>
      <c r="AP601"/>
      <c r="AQ601"/>
      <c r="AR601"/>
      <c r="AS601"/>
      <c r="AT601"/>
      <c r="AU601"/>
      <c r="AV601"/>
      <c r="AW601"/>
      <c r="AX601"/>
    </row>
    <row r="602" spans="1:50" s="1" customFormat="1" ht="72.75" x14ac:dyDescent="0.25">
      <c r="A602" s="14" t="s">
        <v>320</v>
      </c>
      <c r="B602" s="15">
        <v>2522221040</v>
      </c>
      <c r="C602" s="16" t="s">
        <v>26</v>
      </c>
      <c r="D602" s="16" t="s">
        <v>51</v>
      </c>
      <c r="E602" s="31" t="s">
        <v>387</v>
      </c>
      <c r="F602" s="79" t="s">
        <v>388</v>
      </c>
      <c r="G602" s="31" t="s">
        <v>521</v>
      </c>
      <c r="H602" s="16" t="s">
        <v>52</v>
      </c>
      <c r="I602" s="17">
        <v>2210</v>
      </c>
      <c r="J602" s="15" t="s">
        <v>65</v>
      </c>
      <c r="K602" s="18">
        <f t="shared" si="13"/>
        <v>1400</v>
      </c>
      <c r="L602" s="18"/>
      <c r="M602" s="18"/>
      <c r="N602" s="57"/>
      <c r="O602" s="57"/>
      <c r="P602" s="57">
        <v>1400</v>
      </c>
      <c r="Q602" s="57"/>
      <c r="R602" s="57"/>
      <c r="S602" s="57"/>
      <c r="T602" s="57"/>
      <c r="U602" s="57"/>
      <c r="V602" s="57"/>
      <c r="W602" s="57"/>
      <c r="X602" s="58" t="s">
        <v>321</v>
      </c>
      <c r="Y602"/>
      <c r="Z602"/>
      <c r="AA602"/>
      <c r="AB602"/>
      <c r="AC602"/>
      <c r="AD602"/>
      <c r="AE602"/>
      <c r="AF602"/>
      <c r="AG602"/>
      <c r="AH602"/>
      <c r="AI602"/>
      <c r="AJ602"/>
      <c r="AK602"/>
      <c r="AL602"/>
      <c r="AM602"/>
      <c r="AN602"/>
      <c r="AO602"/>
      <c r="AP602"/>
      <c r="AQ602"/>
      <c r="AR602"/>
      <c r="AS602"/>
      <c r="AT602"/>
      <c r="AU602"/>
      <c r="AV602"/>
      <c r="AW602"/>
      <c r="AX602"/>
    </row>
    <row r="603" spans="1:50" s="1" customFormat="1" ht="45" x14ac:dyDescent="0.25">
      <c r="A603" s="14" t="s">
        <v>320</v>
      </c>
      <c r="B603" s="15">
        <v>2522221040</v>
      </c>
      <c r="C603" s="16" t="s">
        <v>26</v>
      </c>
      <c r="D603" s="16" t="s">
        <v>51</v>
      </c>
      <c r="E603" s="31" t="s">
        <v>387</v>
      </c>
      <c r="F603" s="79" t="s">
        <v>388</v>
      </c>
      <c r="G603" s="31" t="s">
        <v>521</v>
      </c>
      <c r="H603" s="16" t="s">
        <v>52</v>
      </c>
      <c r="I603" s="17">
        <v>2460</v>
      </c>
      <c r="J603" s="15" t="s">
        <v>100</v>
      </c>
      <c r="K603" s="18">
        <f t="shared" si="13"/>
        <v>14000</v>
      </c>
      <c r="L603" s="18"/>
      <c r="M603" s="18"/>
      <c r="N603" s="57"/>
      <c r="O603" s="57"/>
      <c r="P603" s="57">
        <v>14000</v>
      </c>
      <c r="Q603" s="57"/>
      <c r="R603" s="57"/>
      <c r="S603" s="57"/>
      <c r="T603" s="57"/>
      <c r="U603" s="57"/>
      <c r="V603" s="57"/>
      <c r="W603" s="57"/>
      <c r="X603" s="58" t="s">
        <v>333</v>
      </c>
      <c r="Y603"/>
      <c r="Z603"/>
      <c r="AA603"/>
      <c r="AB603"/>
      <c r="AC603"/>
      <c r="AD603"/>
      <c r="AE603"/>
      <c r="AF603"/>
      <c r="AG603"/>
      <c r="AH603"/>
      <c r="AI603"/>
      <c r="AJ603"/>
      <c r="AK603"/>
      <c r="AL603"/>
      <c r="AM603"/>
      <c r="AN603"/>
      <c r="AO603"/>
      <c r="AP603"/>
      <c r="AQ603"/>
      <c r="AR603"/>
      <c r="AS603"/>
      <c r="AT603"/>
      <c r="AU603"/>
      <c r="AV603"/>
      <c r="AW603"/>
      <c r="AX603"/>
    </row>
    <row r="604" spans="1:50" s="1" customFormat="1" ht="45" x14ac:dyDescent="0.25">
      <c r="A604" s="14" t="s">
        <v>320</v>
      </c>
      <c r="B604" s="15">
        <v>2522221040</v>
      </c>
      <c r="C604" s="16" t="s">
        <v>26</v>
      </c>
      <c r="D604" s="16" t="s">
        <v>51</v>
      </c>
      <c r="E604" s="31" t="s">
        <v>387</v>
      </c>
      <c r="F604" s="79" t="s">
        <v>388</v>
      </c>
      <c r="G604" s="31" t="s">
        <v>521</v>
      </c>
      <c r="H604" s="16" t="s">
        <v>52</v>
      </c>
      <c r="I604" s="17">
        <v>2910</v>
      </c>
      <c r="J604" s="15" t="s">
        <v>105</v>
      </c>
      <c r="K604" s="18">
        <f t="shared" si="13"/>
        <v>33000</v>
      </c>
      <c r="L604" s="18"/>
      <c r="M604" s="18"/>
      <c r="N604" s="57"/>
      <c r="O604" s="57"/>
      <c r="P604" s="57"/>
      <c r="Q604" s="57">
        <v>33000</v>
      </c>
      <c r="R604" s="57"/>
      <c r="S604" s="57"/>
      <c r="T604" s="57"/>
      <c r="U604" s="57"/>
      <c r="V604" s="57"/>
      <c r="W604" s="57"/>
      <c r="X604" s="58" t="s">
        <v>334</v>
      </c>
      <c r="Y604"/>
      <c r="Z604"/>
      <c r="AA604"/>
      <c r="AB604"/>
      <c r="AC604"/>
      <c r="AD604"/>
      <c r="AE604"/>
      <c r="AF604"/>
      <c r="AG604"/>
      <c r="AH604"/>
      <c r="AI604"/>
      <c r="AJ604"/>
      <c r="AK604"/>
      <c r="AL604"/>
      <c r="AM604"/>
      <c r="AN604"/>
      <c r="AO604"/>
      <c r="AP604"/>
      <c r="AQ604"/>
      <c r="AR604"/>
      <c r="AS604"/>
      <c r="AT604"/>
      <c r="AU604"/>
      <c r="AV604"/>
      <c r="AW604"/>
      <c r="AX604"/>
    </row>
    <row r="605" spans="1:50" s="1" customFormat="1" ht="105" x14ac:dyDescent="0.25">
      <c r="A605" s="14" t="s">
        <v>320</v>
      </c>
      <c r="B605" s="15">
        <v>2522221040</v>
      </c>
      <c r="C605" s="16" t="s">
        <v>26</v>
      </c>
      <c r="D605" s="16" t="s">
        <v>51</v>
      </c>
      <c r="E605" s="31" t="s">
        <v>387</v>
      </c>
      <c r="F605" s="79" t="s">
        <v>388</v>
      </c>
      <c r="G605" s="31" t="s">
        <v>521</v>
      </c>
      <c r="H605" s="16" t="s">
        <v>52</v>
      </c>
      <c r="I605" s="17">
        <v>2940</v>
      </c>
      <c r="J605" s="15" t="s">
        <v>308</v>
      </c>
      <c r="K605" s="18">
        <f t="shared" si="13"/>
        <v>135000</v>
      </c>
      <c r="L605" s="18"/>
      <c r="M605" s="18"/>
      <c r="N605" s="57"/>
      <c r="O605" s="57">
        <v>135000</v>
      </c>
      <c r="P605" s="57"/>
      <c r="Q605" s="57"/>
      <c r="R605" s="57"/>
      <c r="S605" s="57"/>
      <c r="T605" s="57"/>
      <c r="U605" s="57"/>
      <c r="V605" s="57"/>
      <c r="W605" s="57"/>
      <c r="X605" s="58" t="s">
        <v>335</v>
      </c>
      <c r="Y605"/>
      <c r="Z605"/>
      <c r="AA605"/>
      <c r="AB605"/>
      <c r="AC605"/>
      <c r="AD605"/>
      <c r="AE605"/>
      <c r="AF605"/>
      <c r="AG605"/>
      <c r="AH605"/>
      <c r="AI605"/>
      <c r="AJ605"/>
      <c r="AK605"/>
      <c r="AL605"/>
      <c r="AM605"/>
      <c r="AN605"/>
      <c r="AO605"/>
      <c r="AP605"/>
      <c r="AQ605"/>
      <c r="AR605"/>
      <c r="AS605"/>
      <c r="AT605"/>
      <c r="AU605"/>
      <c r="AV605"/>
      <c r="AW605"/>
      <c r="AX605"/>
    </row>
    <row r="606" spans="1:50" s="1" customFormat="1" ht="45" x14ac:dyDescent="0.25">
      <c r="A606" s="14" t="s">
        <v>320</v>
      </c>
      <c r="B606" s="15">
        <v>2522221040</v>
      </c>
      <c r="C606" s="16" t="s">
        <v>26</v>
      </c>
      <c r="D606" s="16" t="s">
        <v>51</v>
      </c>
      <c r="E606" s="31" t="s">
        <v>387</v>
      </c>
      <c r="F606" s="79" t="s">
        <v>388</v>
      </c>
      <c r="G606" s="31" t="s">
        <v>521</v>
      </c>
      <c r="H606" s="16" t="s">
        <v>52</v>
      </c>
      <c r="I606" s="17">
        <v>3270</v>
      </c>
      <c r="J606" s="15" t="s">
        <v>291</v>
      </c>
      <c r="K606" s="18">
        <f t="shared" si="13"/>
        <v>165000</v>
      </c>
      <c r="L606" s="18"/>
      <c r="M606" s="18"/>
      <c r="N606" s="57"/>
      <c r="O606" s="57"/>
      <c r="P606" s="57">
        <v>165000</v>
      </c>
      <c r="Q606" s="57"/>
      <c r="R606" s="57"/>
      <c r="S606" s="57"/>
      <c r="T606" s="57"/>
      <c r="U606" s="57"/>
      <c r="V606" s="57"/>
      <c r="W606" s="57"/>
      <c r="X606" s="58" t="s">
        <v>336</v>
      </c>
      <c r="Y606"/>
      <c r="Z606"/>
      <c r="AA606"/>
      <c r="AB606"/>
      <c r="AC606"/>
      <c r="AD606"/>
      <c r="AE606"/>
      <c r="AF606"/>
      <c r="AG606"/>
      <c r="AH606"/>
      <c r="AI606"/>
      <c r="AJ606"/>
      <c r="AK606"/>
      <c r="AL606"/>
      <c r="AM606"/>
      <c r="AN606"/>
      <c r="AO606"/>
      <c r="AP606"/>
      <c r="AQ606"/>
      <c r="AR606"/>
      <c r="AS606"/>
      <c r="AT606"/>
      <c r="AU606"/>
      <c r="AV606"/>
      <c r="AW606"/>
      <c r="AX606"/>
    </row>
    <row r="607" spans="1:50" s="1" customFormat="1" ht="120" x14ac:dyDescent="0.25">
      <c r="A607" s="14" t="s">
        <v>320</v>
      </c>
      <c r="B607" s="15">
        <v>2522221040</v>
      </c>
      <c r="C607" s="16" t="s">
        <v>26</v>
      </c>
      <c r="D607" s="16" t="s">
        <v>51</v>
      </c>
      <c r="E607" s="31" t="s">
        <v>387</v>
      </c>
      <c r="F607" s="79" t="s">
        <v>388</v>
      </c>
      <c r="G607" s="31" t="s">
        <v>521</v>
      </c>
      <c r="H607" s="16" t="s">
        <v>52</v>
      </c>
      <c r="I607" s="17">
        <v>3520</v>
      </c>
      <c r="J607" s="15" t="s">
        <v>285</v>
      </c>
      <c r="K607" s="18">
        <f t="shared" si="13"/>
        <v>30000</v>
      </c>
      <c r="L607" s="18"/>
      <c r="M607" s="18"/>
      <c r="N607" s="57">
        <v>10000</v>
      </c>
      <c r="O607" s="57"/>
      <c r="P607" s="57"/>
      <c r="Q607" s="57">
        <v>20000</v>
      </c>
      <c r="R607" s="57"/>
      <c r="S607" s="57"/>
      <c r="T607" s="57"/>
      <c r="U607" s="57"/>
      <c r="V607" s="57"/>
      <c r="W607" s="57"/>
      <c r="X607" s="58" t="s">
        <v>337</v>
      </c>
      <c r="Y607"/>
      <c r="Z607"/>
      <c r="AA607"/>
      <c r="AB607"/>
      <c r="AC607"/>
      <c r="AD607"/>
      <c r="AE607"/>
      <c r="AF607"/>
      <c r="AG607"/>
      <c r="AH607"/>
      <c r="AI607"/>
      <c r="AJ607"/>
      <c r="AK607"/>
      <c r="AL607"/>
      <c r="AM607"/>
      <c r="AN607"/>
      <c r="AO607"/>
      <c r="AP607"/>
      <c r="AQ607"/>
      <c r="AR607"/>
      <c r="AS607"/>
      <c r="AT607"/>
      <c r="AU607"/>
      <c r="AV607"/>
      <c r="AW607"/>
      <c r="AX607"/>
    </row>
    <row r="608" spans="1:50" s="1" customFormat="1" ht="105" x14ac:dyDescent="0.25">
      <c r="A608" s="14" t="s">
        <v>320</v>
      </c>
      <c r="B608" s="15">
        <v>2522221040</v>
      </c>
      <c r="C608" s="16" t="s">
        <v>26</v>
      </c>
      <c r="D608" s="16" t="s">
        <v>51</v>
      </c>
      <c r="E608" s="31" t="s">
        <v>387</v>
      </c>
      <c r="F608" s="79" t="s">
        <v>388</v>
      </c>
      <c r="G608" s="31" t="s">
        <v>521</v>
      </c>
      <c r="H608" s="16" t="s">
        <v>52</v>
      </c>
      <c r="I608" s="17">
        <v>3530</v>
      </c>
      <c r="J608" s="15" t="s">
        <v>322</v>
      </c>
      <c r="K608" s="18">
        <f t="shared" si="13"/>
        <v>35000</v>
      </c>
      <c r="L608" s="18"/>
      <c r="M608" s="18"/>
      <c r="N608" s="57"/>
      <c r="O608" s="57"/>
      <c r="P608" s="57">
        <v>35000</v>
      </c>
      <c r="Q608" s="57"/>
      <c r="R608" s="57"/>
      <c r="S608" s="57"/>
      <c r="T608" s="57"/>
      <c r="U608" s="57"/>
      <c r="V608" s="57"/>
      <c r="W608" s="57"/>
      <c r="X608" s="58" t="s">
        <v>323</v>
      </c>
      <c r="Y608"/>
      <c r="Z608"/>
      <c r="AA608"/>
      <c r="AB608"/>
      <c r="AC608"/>
      <c r="AD608"/>
      <c r="AE608"/>
      <c r="AF608"/>
      <c r="AG608"/>
      <c r="AH608"/>
      <c r="AI608"/>
      <c r="AJ608"/>
      <c r="AK608"/>
      <c r="AL608"/>
      <c r="AM608"/>
      <c r="AN608"/>
      <c r="AO608"/>
      <c r="AP608"/>
      <c r="AQ608"/>
      <c r="AR608"/>
      <c r="AS608"/>
      <c r="AT608"/>
      <c r="AU608"/>
      <c r="AV608"/>
      <c r="AW608"/>
      <c r="AX608"/>
    </row>
    <row r="609" spans="1:50" s="1" customFormat="1" ht="72.75" x14ac:dyDescent="0.25">
      <c r="A609" s="14" t="s">
        <v>320</v>
      </c>
      <c r="B609" s="15">
        <v>1422730001</v>
      </c>
      <c r="C609" s="16" t="s">
        <v>26</v>
      </c>
      <c r="D609" s="16" t="s">
        <v>51</v>
      </c>
      <c r="E609" s="31" t="s">
        <v>387</v>
      </c>
      <c r="F609" s="79" t="s">
        <v>388</v>
      </c>
      <c r="G609" s="31" t="s">
        <v>521</v>
      </c>
      <c r="H609" s="16" t="s">
        <v>52</v>
      </c>
      <c r="I609" s="17">
        <v>2210</v>
      </c>
      <c r="J609" s="15" t="s">
        <v>65</v>
      </c>
      <c r="K609" s="18">
        <f t="shared" si="13"/>
        <v>1400</v>
      </c>
      <c r="L609" s="18"/>
      <c r="M609" s="18"/>
      <c r="N609" s="57"/>
      <c r="O609" s="57"/>
      <c r="P609" s="57"/>
      <c r="Q609" s="57"/>
      <c r="R609" s="57"/>
      <c r="S609" s="57">
        <v>1400</v>
      </c>
      <c r="T609" s="57"/>
      <c r="U609" s="57"/>
      <c r="V609" s="57"/>
      <c r="W609" s="57"/>
      <c r="X609" s="58" t="s">
        <v>321</v>
      </c>
      <c r="Y609"/>
      <c r="Z609"/>
      <c r="AA609"/>
      <c r="AB609"/>
      <c r="AC609"/>
      <c r="AD609"/>
      <c r="AE609"/>
      <c r="AF609"/>
      <c r="AG609"/>
      <c r="AH609"/>
      <c r="AI609"/>
      <c r="AJ609"/>
      <c r="AK609"/>
      <c r="AL609"/>
      <c r="AM609"/>
      <c r="AN609"/>
      <c r="AO609"/>
      <c r="AP609"/>
      <c r="AQ609"/>
      <c r="AR609"/>
      <c r="AS609"/>
      <c r="AT609"/>
      <c r="AU609"/>
      <c r="AV609"/>
      <c r="AW609"/>
      <c r="AX609"/>
    </row>
    <row r="610" spans="1:50" s="1" customFormat="1" ht="45" x14ac:dyDescent="0.25">
      <c r="A610" s="14" t="s">
        <v>320</v>
      </c>
      <c r="B610" s="15">
        <v>1422730001</v>
      </c>
      <c r="C610" s="16" t="s">
        <v>26</v>
      </c>
      <c r="D610" s="16" t="s">
        <v>51</v>
      </c>
      <c r="E610" s="31" t="s">
        <v>387</v>
      </c>
      <c r="F610" s="79" t="s">
        <v>388</v>
      </c>
      <c r="G610" s="31" t="s">
        <v>521</v>
      </c>
      <c r="H610" s="16" t="s">
        <v>52</v>
      </c>
      <c r="I610" s="17">
        <v>2560</v>
      </c>
      <c r="J610" s="15" t="s">
        <v>176</v>
      </c>
      <c r="K610" s="18">
        <f t="shared" si="13"/>
        <v>9500</v>
      </c>
      <c r="L610" s="18"/>
      <c r="M610" s="18"/>
      <c r="N610" s="57"/>
      <c r="O610" s="57"/>
      <c r="P610" s="57"/>
      <c r="Q610" s="57"/>
      <c r="R610" s="57">
        <v>9500</v>
      </c>
      <c r="S610" s="57"/>
      <c r="T610" s="57"/>
      <c r="U610" s="57"/>
      <c r="V610" s="57"/>
      <c r="W610" s="57"/>
      <c r="X610" s="58" t="s">
        <v>338</v>
      </c>
      <c r="Y610"/>
      <c r="Z610"/>
      <c r="AA610"/>
      <c r="AB610"/>
      <c r="AC610"/>
      <c r="AD610"/>
      <c r="AE610"/>
      <c r="AF610"/>
      <c r="AG610"/>
      <c r="AH610"/>
      <c r="AI610"/>
      <c r="AJ610"/>
      <c r="AK610"/>
      <c r="AL610"/>
      <c r="AM610"/>
      <c r="AN610"/>
      <c r="AO610"/>
      <c r="AP610"/>
      <c r="AQ610"/>
      <c r="AR610"/>
      <c r="AS610"/>
      <c r="AT610"/>
      <c r="AU610"/>
      <c r="AV610"/>
      <c r="AW610"/>
      <c r="AX610"/>
    </row>
    <row r="611" spans="1:50" s="1" customFormat="1" ht="105" x14ac:dyDescent="0.25">
      <c r="A611" s="14" t="s">
        <v>320</v>
      </c>
      <c r="B611" s="15">
        <v>1422730001</v>
      </c>
      <c r="C611" s="16" t="s">
        <v>26</v>
      </c>
      <c r="D611" s="16" t="s">
        <v>51</v>
      </c>
      <c r="E611" s="31" t="s">
        <v>387</v>
      </c>
      <c r="F611" s="79" t="s">
        <v>388</v>
      </c>
      <c r="G611" s="31" t="s">
        <v>521</v>
      </c>
      <c r="H611" s="16" t="s">
        <v>52</v>
      </c>
      <c r="I611" s="17">
        <v>2940</v>
      </c>
      <c r="J611" s="15" t="s">
        <v>308</v>
      </c>
      <c r="K611" s="18">
        <f t="shared" si="13"/>
        <v>135000</v>
      </c>
      <c r="L611" s="18"/>
      <c r="M611" s="18"/>
      <c r="N611" s="57"/>
      <c r="O611" s="57"/>
      <c r="P611" s="57"/>
      <c r="Q611" s="57"/>
      <c r="R611" s="57">
        <v>135000</v>
      </c>
      <c r="S611" s="57"/>
      <c r="T611" s="57"/>
      <c r="U611" s="57"/>
      <c r="V611" s="57"/>
      <c r="W611" s="57"/>
      <c r="X611" s="58" t="s">
        <v>335</v>
      </c>
      <c r="Y611"/>
      <c r="Z611"/>
      <c r="AA611"/>
      <c r="AB611"/>
      <c r="AC611"/>
      <c r="AD611"/>
      <c r="AE611"/>
      <c r="AF611"/>
      <c r="AG611"/>
      <c r="AH611"/>
      <c r="AI611"/>
      <c r="AJ611"/>
      <c r="AK611"/>
      <c r="AL611"/>
      <c r="AM611"/>
      <c r="AN611"/>
      <c r="AO611"/>
      <c r="AP611"/>
      <c r="AQ611"/>
      <c r="AR611"/>
      <c r="AS611"/>
      <c r="AT611"/>
      <c r="AU611"/>
      <c r="AV611"/>
      <c r="AW611"/>
      <c r="AX611"/>
    </row>
    <row r="612" spans="1:50" s="1" customFormat="1" ht="120" x14ac:dyDescent="0.25">
      <c r="A612" s="14" t="s">
        <v>320</v>
      </c>
      <c r="B612" s="15">
        <v>1422730001</v>
      </c>
      <c r="C612" s="16" t="s">
        <v>26</v>
      </c>
      <c r="D612" s="16" t="s">
        <v>51</v>
      </c>
      <c r="E612" s="31" t="s">
        <v>387</v>
      </c>
      <c r="F612" s="79" t="s">
        <v>388</v>
      </c>
      <c r="G612" s="31" t="s">
        <v>521</v>
      </c>
      <c r="H612" s="16" t="s">
        <v>52</v>
      </c>
      <c r="I612" s="17">
        <v>3520</v>
      </c>
      <c r="J612" s="15" t="s">
        <v>285</v>
      </c>
      <c r="K612" s="18">
        <f t="shared" si="13"/>
        <v>10000</v>
      </c>
      <c r="L612" s="18"/>
      <c r="M612" s="18"/>
      <c r="N612" s="57"/>
      <c r="O612" s="57"/>
      <c r="P612" s="57"/>
      <c r="Q612" s="57"/>
      <c r="R612" s="57"/>
      <c r="S612" s="57"/>
      <c r="T612" s="57">
        <v>10000</v>
      </c>
      <c r="U612" s="57"/>
      <c r="V612" s="57"/>
      <c r="W612" s="57"/>
      <c r="X612" s="58" t="s">
        <v>337</v>
      </c>
      <c r="Y612"/>
      <c r="Z612"/>
      <c r="AA612"/>
      <c r="AB612"/>
      <c r="AC612"/>
      <c r="AD612"/>
      <c r="AE612"/>
      <c r="AF612"/>
      <c r="AG612"/>
      <c r="AH612"/>
      <c r="AI612"/>
      <c r="AJ612"/>
      <c r="AK612"/>
      <c r="AL612"/>
      <c r="AM612"/>
      <c r="AN612"/>
      <c r="AO612"/>
      <c r="AP612"/>
      <c r="AQ612"/>
      <c r="AR612"/>
      <c r="AS612"/>
      <c r="AT612"/>
      <c r="AU612"/>
      <c r="AV612"/>
      <c r="AW612"/>
      <c r="AX612"/>
    </row>
    <row r="613" spans="1:50" s="1" customFormat="1" ht="105" x14ac:dyDescent="0.25">
      <c r="A613" s="14" t="s">
        <v>320</v>
      </c>
      <c r="B613" s="15">
        <v>1422730001</v>
      </c>
      <c r="C613" s="16" t="s">
        <v>26</v>
      </c>
      <c r="D613" s="16" t="s">
        <v>51</v>
      </c>
      <c r="E613" s="31" t="s">
        <v>387</v>
      </c>
      <c r="F613" s="79" t="s">
        <v>388</v>
      </c>
      <c r="G613" s="31" t="s">
        <v>521</v>
      </c>
      <c r="H613" s="16" t="s">
        <v>52</v>
      </c>
      <c r="I613" s="17">
        <v>3530</v>
      </c>
      <c r="J613" s="15" t="s">
        <v>322</v>
      </c>
      <c r="K613" s="18">
        <f t="shared" si="13"/>
        <v>45000</v>
      </c>
      <c r="L613" s="18"/>
      <c r="M613" s="18"/>
      <c r="N613" s="57"/>
      <c r="O613" s="57"/>
      <c r="P613" s="57"/>
      <c r="Q613" s="57"/>
      <c r="R613" s="57"/>
      <c r="S613" s="57">
        <v>15000</v>
      </c>
      <c r="T613" s="57"/>
      <c r="U613" s="57"/>
      <c r="V613" s="57">
        <v>30000</v>
      </c>
      <c r="W613" s="57"/>
      <c r="X613" s="58" t="s">
        <v>323</v>
      </c>
      <c r="Y613"/>
      <c r="Z613"/>
      <c r="AA613"/>
      <c r="AB613"/>
      <c r="AC613"/>
      <c r="AD613"/>
      <c r="AE613"/>
      <c r="AF613"/>
      <c r="AG613"/>
      <c r="AH613"/>
      <c r="AI613"/>
      <c r="AJ613"/>
      <c r="AK613"/>
      <c r="AL613"/>
      <c r="AM613"/>
      <c r="AN613"/>
      <c r="AO613"/>
      <c r="AP613"/>
      <c r="AQ613"/>
      <c r="AR613"/>
      <c r="AS613"/>
      <c r="AT613"/>
      <c r="AU613"/>
      <c r="AV613"/>
      <c r="AW613"/>
      <c r="AX613"/>
    </row>
    <row r="614" spans="1:50" s="1" customFormat="1" ht="45" x14ac:dyDescent="0.25">
      <c r="A614" s="14" t="s">
        <v>339</v>
      </c>
      <c r="B614" s="15">
        <v>1522010000</v>
      </c>
      <c r="C614" s="16" t="s">
        <v>23</v>
      </c>
      <c r="D614" s="16" t="s">
        <v>24</v>
      </c>
      <c r="E614" s="31" t="s">
        <v>388</v>
      </c>
      <c r="F614" s="79" t="s">
        <v>393</v>
      </c>
      <c r="G614" s="31" t="s">
        <v>523</v>
      </c>
      <c r="H614" s="16" t="s">
        <v>25</v>
      </c>
      <c r="I614" s="17">
        <v>3990</v>
      </c>
      <c r="J614" s="15" t="s">
        <v>145</v>
      </c>
      <c r="K614" s="18">
        <f t="shared" si="13"/>
        <v>12499.87</v>
      </c>
      <c r="L614" s="18">
        <v>4166.67</v>
      </c>
      <c r="M614" s="18">
        <v>4166.6000000000004</v>
      </c>
      <c r="N614" s="18">
        <v>4166.6000000000004</v>
      </c>
      <c r="O614" s="57"/>
      <c r="P614" s="57"/>
      <c r="Q614" s="57"/>
      <c r="R614" s="57"/>
      <c r="S614" s="57"/>
      <c r="T614" s="57"/>
      <c r="U614" s="57"/>
      <c r="V614" s="57"/>
      <c r="W614" s="57"/>
      <c r="X614" s="58" t="s">
        <v>340</v>
      </c>
      <c r="Y614"/>
      <c r="Z614"/>
      <c r="AA614"/>
      <c r="AB614"/>
      <c r="AC614"/>
      <c r="AD614"/>
      <c r="AE614"/>
      <c r="AF614"/>
      <c r="AG614"/>
      <c r="AH614"/>
      <c r="AI614"/>
      <c r="AJ614"/>
      <c r="AK614"/>
      <c r="AL614"/>
      <c r="AM614"/>
      <c r="AN614"/>
      <c r="AO614"/>
      <c r="AP614"/>
      <c r="AQ614"/>
      <c r="AR614"/>
      <c r="AS614"/>
      <c r="AT614"/>
      <c r="AU614"/>
      <c r="AV614"/>
      <c r="AW614"/>
      <c r="AX614"/>
    </row>
    <row r="615" spans="1:50" s="1" customFormat="1" ht="45" x14ac:dyDescent="0.25">
      <c r="A615" s="14" t="s">
        <v>339</v>
      </c>
      <c r="B615" s="15">
        <v>1522010000</v>
      </c>
      <c r="C615" s="16" t="s">
        <v>23</v>
      </c>
      <c r="D615" s="16" t="s">
        <v>24</v>
      </c>
      <c r="E615" s="31" t="s">
        <v>388</v>
      </c>
      <c r="F615" s="79" t="s">
        <v>393</v>
      </c>
      <c r="G615" s="31" t="s">
        <v>523</v>
      </c>
      <c r="H615" s="16" t="s">
        <v>25</v>
      </c>
      <c r="I615" s="17">
        <v>3990</v>
      </c>
      <c r="J615" s="15" t="s">
        <v>145</v>
      </c>
      <c r="K615" s="18">
        <f t="shared" si="13"/>
        <v>10000</v>
      </c>
      <c r="L615" s="18"/>
      <c r="M615" s="18">
        <v>10000</v>
      </c>
      <c r="N615" s="57"/>
      <c r="O615" s="57"/>
      <c r="P615" s="57"/>
      <c r="Q615" s="57"/>
      <c r="R615" s="57"/>
      <c r="S615" s="57"/>
      <c r="T615" s="57"/>
      <c r="U615" s="57"/>
      <c r="V615" s="57"/>
      <c r="W615" s="57"/>
      <c r="X615" s="58" t="s">
        <v>341</v>
      </c>
      <c r="Y615"/>
      <c r="Z615"/>
      <c r="AA615"/>
      <c r="AB615"/>
      <c r="AC615"/>
      <c r="AD615"/>
      <c r="AE615"/>
      <c r="AF615"/>
      <c r="AG615"/>
      <c r="AH615"/>
      <c r="AI615"/>
      <c r="AJ615"/>
      <c r="AK615"/>
      <c r="AL615"/>
      <c r="AM615"/>
      <c r="AN615"/>
      <c r="AO615"/>
      <c r="AP615"/>
      <c r="AQ615"/>
      <c r="AR615"/>
      <c r="AS615"/>
      <c r="AT615"/>
      <c r="AU615"/>
      <c r="AV615"/>
      <c r="AW615"/>
      <c r="AX615"/>
    </row>
    <row r="616" spans="1:50" s="1" customFormat="1" ht="45" x14ac:dyDescent="0.25">
      <c r="A616" s="14" t="s">
        <v>339</v>
      </c>
      <c r="B616" s="15">
        <v>1522010000</v>
      </c>
      <c r="C616" s="16" t="s">
        <v>23</v>
      </c>
      <c r="D616" s="16" t="s">
        <v>24</v>
      </c>
      <c r="E616" s="31" t="s">
        <v>388</v>
      </c>
      <c r="F616" s="79" t="s">
        <v>393</v>
      </c>
      <c r="G616" s="31" t="s">
        <v>523</v>
      </c>
      <c r="H616" s="16" t="s">
        <v>25</v>
      </c>
      <c r="I616" s="17">
        <v>3410</v>
      </c>
      <c r="J616" s="15" t="s">
        <v>342</v>
      </c>
      <c r="K616" s="18">
        <f t="shared" si="13"/>
        <v>19249.97</v>
      </c>
      <c r="L616" s="18">
        <v>6416.67</v>
      </c>
      <c r="M616" s="18">
        <v>6416.63</v>
      </c>
      <c r="N616" s="57">
        <v>6416.67</v>
      </c>
      <c r="O616" s="57"/>
      <c r="P616" s="57"/>
      <c r="Q616" s="57"/>
      <c r="R616" s="57"/>
      <c r="S616" s="57"/>
      <c r="T616" s="57"/>
      <c r="U616" s="57"/>
      <c r="V616" s="57"/>
      <c r="W616" s="57"/>
      <c r="X616" s="58" t="s">
        <v>343</v>
      </c>
      <c r="Y616"/>
      <c r="Z616"/>
      <c r="AA616"/>
      <c r="AB616"/>
      <c r="AC616"/>
      <c r="AD616"/>
      <c r="AE616"/>
      <c r="AF616"/>
      <c r="AG616"/>
      <c r="AH616"/>
      <c r="AI616"/>
      <c r="AJ616"/>
      <c r="AK616"/>
      <c r="AL616"/>
      <c r="AM616"/>
      <c r="AN616"/>
      <c r="AO616"/>
      <c r="AP616"/>
      <c r="AQ616"/>
      <c r="AR616"/>
      <c r="AS616"/>
      <c r="AT616"/>
      <c r="AU616"/>
      <c r="AV616"/>
      <c r="AW616"/>
      <c r="AX616"/>
    </row>
    <row r="617" spans="1:50" s="1" customFormat="1" ht="45" x14ac:dyDescent="0.25">
      <c r="A617" s="14" t="s">
        <v>339</v>
      </c>
      <c r="B617" s="15">
        <v>2522221040</v>
      </c>
      <c r="C617" s="16" t="s">
        <v>23</v>
      </c>
      <c r="D617" s="16" t="s">
        <v>24</v>
      </c>
      <c r="E617" s="31" t="s">
        <v>388</v>
      </c>
      <c r="F617" s="79" t="s">
        <v>393</v>
      </c>
      <c r="G617" s="31" t="s">
        <v>523</v>
      </c>
      <c r="H617" s="16" t="s">
        <v>25</v>
      </c>
      <c r="I617" s="17">
        <v>3180</v>
      </c>
      <c r="J617" s="15" t="s">
        <v>59</v>
      </c>
      <c r="K617" s="18">
        <f t="shared" si="13"/>
        <v>1400</v>
      </c>
      <c r="L617" s="18"/>
      <c r="M617" s="18"/>
      <c r="N617" s="57"/>
      <c r="O617" s="57">
        <v>700</v>
      </c>
      <c r="P617" s="57"/>
      <c r="Q617" s="57"/>
      <c r="R617" s="57">
        <v>700</v>
      </c>
      <c r="S617" s="57"/>
      <c r="T617" s="57"/>
      <c r="U617" s="57"/>
      <c r="V617" s="57"/>
      <c r="W617" s="57"/>
      <c r="X617" s="58" t="s">
        <v>344</v>
      </c>
      <c r="Y617"/>
      <c r="Z617"/>
      <c r="AA617"/>
      <c r="AB617"/>
      <c r="AC617"/>
      <c r="AD617"/>
      <c r="AE617"/>
      <c r="AF617"/>
      <c r="AG617"/>
      <c r="AH617"/>
      <c r="AI617"/>
      <c r="AJ617"/>
      <c r="AK617"/>
      <c r="AL617"/>
      <c r="AM617"/>
      <c r="AN617"/>
      <c r="AO617"/>
      <c r="AP617"/>
      <c r="AQ617"/>
      <c r="AR617"/>
      <c r="AS617"/>
      <c r="AT617"/>
      <c r="AU617"/>
      <c r="AV617"/>
      <c r="AW617"/>
      <c r="AX617"/>
    </row>
    <row r="618" spans="1:50" s="1" customFormat="1" ht="45" x14ac:dyDescent="0.25">
      <c r="A618" s="14" t="s">
        <v>339</v>
      </c>
      <c r="B618" s="15">
        <v>2522221040</v>
      </c>
      <c r="C618" s="16" t="s">
        <v>23</v>
      </c>
      <c r="D618" s="16" t="s">
        <v>24</v>
      </c>
      <c r="E618" s="31" t="s">
        <v>388</v>
      </c>
      <c r="F618" s="79" t="s">
        <v>393</v>
      </c>
      <c r="G618" s="31" t="s">
        <v>523</v>
      </c>
      <c r="H618" s="16" t="s">
        <v>25</v>
      </c>
      <c r="I618" s="17">
        <v>3990</v>
      </c>
      <c r="J618" s="15" t="s">
        <v>145</v>
      </c>
      <c r="K618" s="18">
        <f t="shared" si="13"/>
        <v>20833.349999999999</v>
      </c>
      <c r="L618" s="18"/>
      <c r="M618" s="18"/>
      <c r="N618" s="57">
        <v>4166.67</v>
      </c>
      <c r="O618" s="57">
        <v>4166.67</v>
      </c>
      <c r="P618" s="57">
        <v>4166.67</v>
      </c>
      <c r="Q618" s="57">
        <v>4166.67</v>
      </c>
      <c r="R618" s="57">
        <v>4166.67</v>
      </c>
      <c r="S618" s="57"/>
      <c r="T618" s="57"/>
      <c r="U618" s="57"/>
      <c r="V618" s="57"/>
      <c r="W618" s="57"/>
      <c r="X618" s="58" t="s">
        <v>340</v>
      </c>
      <c r="Y618"/>
      <c r="Z618"/>
      <c r="AA618"/>
      <c r="AB618"/>
      <c r="AC618"/>
      <c r="AD618"/>
      <c r="AE618"/>
      <c r="AF618"/>
      <c r="AG618"/>
      <c r="AH618"/>
      <c r="AI618"/>
      <c r="AJ618"/>
      <c r="AK618"/>
      <c r="AL618"/>
      <c r="AM618"/>
      <c r="AN618"/>
      <c r="AO618"/>
      <c r="AP618"/>
      <c r="AQ618"/>
      <c r="AR618"/>
      <c r="AS618"/>
      <c r="AT618"/>
      <c r="AU618"/>
      <c r="AV618"/>
      <c r="AW618"/>
      <c r="AX618"/>
    </row>
    <row r="619" spans="1:50" s="1" customFormat="1" ht="45" x14ac:dyDescent="0.25">
      <c r="A619" s="14" t="s">
        <v>339</v>
      </c>
      <c r="B619" s="15">
        <v>2522221040</v>
      </c>
      <c r="C619" s="16" t="s">
        <v>23</v>
      </c>
      <c r="D619" s="16" t="s">
        <v>24</v>
      </c>
      <c r="E619" s="31" t="s">
        <v>388</v>
      </c>
      <c r="F619" s="79" t="s">
        <v>393</v>
      </c>
      <c r="G619" s="31" t="s">
        <v>523</v>
      </c>
      <c r="H619" s="16" t="s">
        <v>25</v>
      </c>
      <c r="I619" s="17">
        <v>3290</v>
      </c>
      <c r="J619" s="15" t="s">
        <v>260</v>
      </c>
      <c r="K619" s="18">
        <f t="shared" si="13"/>
        <v>100</v>
      </c>
      <c r="L619" s="18"/>
      <c r="M619" s="18"/>
      <c r="N619" s="57">
        <v>100</v>
      </c>
      <c r="O619" s="57"/>
      <c r="P619" s="57"/>
      <c r="Q619" s="57"/>
      <c r="R619" s="57"/>
      <c r="S619" s="57"/>
      <c r="T619" s="57"/>
      <c r="U619" s="57"/>
      <c r="V619" s="57"/>
      <c r="W619" s="57"/>
      <c r="X619" s="58" t="s">
        <v>345</v>
      </c>
      <c r="Y619"/>
      <c r="Z619"/>
      <c r="AA619"/>
      <c r="AB619"/>
      <c r="AC619"/>
      <c r="AD619"/>
      <c r="AE619"/>
      <c r="AF619"/>
      <c r="AG619"/>
      <c r="AH619"/>
      <c r="AI619"/>
      <c r="AJ619"/>
      <c r="AK619"/>
      <c r="AL619"/>
      <c r="AM619"/>
      <c r="AN619"/>
      <c r="AO619"/>
      <c r="AP619"/>
      <c r="AQ619"/>
      <c r="AR619"/>
      <c r="AS619"/>
      <c r="AT619"/>
      <c r="AU619"/>
      <c r="AV619"/>
      <c r="AW619"/>
      <c r="AX619"/>
    </row>
    <row r="620" spans="1:50" s="1" customFormat="1" ht="60" x14ac:dyDescent="0.25">
      <c r="A620" s="14" t="s">
        <v>339</v>
      </c>
      <c r="B620" s="15">
        <v>2522221040</v>
      </c>
      <c r="C620" s="16" t="s">
        <v>23</v>
      </c>
      <c r="D620" s="16" t="s">
        <v>24</v>
      </c>
      <c r="E620" s="31" t="s">
        <v>388</v>
      </c>
      <c r="F620" s="79" t="s">
        <v>393</v>
      </c>
      <c r="G620" s="31" t="s">
        <v>523</v>
      </c>
      <c r="H620" s="16" t="s">
        <v>25</v>
      </c>
      <c r="I620" s="17">
        <v>3310</v>
      </c>
      <c r="J620" s="15" t="s">
        <v>200</v>
      </c>
      <c r="K620" s="18">
        <f t="shared" si="13"/>
        <v>92000</v>
      </c>
      <c r="L620" s="18"/>
      <c r="M620" s="18"/>
      <c r="N620" s="57">
        <v>46000</v>
      </c>
      <c r="O620" s="57"/>
      <c r="P620" s="57"/>
      <c r="Q620" s="57">
        <v>46000</v>
      </c>
      <c r="R620" s="57"/>
      <c r="S620" s="57"/>
      <c r="T620" s="57"/>
      <c r="U620" s="57"/>
      <c r="V620" s="57"/>
      <c r="W620" s="57"/>
      <c r="X620" s="58" t="s">
        <v>346</v>
      </c>
      <c r="Y620"/>
      <c r="Z620"/>
      <c r="AA620"/>
      <c r="AB620"/>
      <c r="AC620"/>
      <c r="AD620"/>
      <c r="AE620"/>
      <c r="AF620"/>
      <c r="AG620"/>
      <c r="AH620"/>
      <c r="AI620"/>
      <c r="AJ620"/>
      <c r="AK620"/>
      <c r="AL620"/>
      <c r="AM620"/>
      <c r="AN620"/>
      <c r="AO620"/>
      <c r="AP620"/>
      <c r="AQ620"/>
      <c r="AR620"/>
      <c r="AS620"/>
      <c r="AT620"/>
      <c r="AU620"/>
      <c r="AV620"/>
      <c r="AW620"/>
      <c r="AX620"/>
    </row>
    <row r="621" spans="1:50" s="1" customFormat="1" ht="45" x14ac:dyDescent="0.25">
      <c r="A621" s="14" t="s">
        <v>339</v>
      </c>
      <c r="B621" s="15">
        <v>2522221040</v>
      </c>
      <c r="C621" s="16" t="s">
        <v>23</v>
      </c>
      <c r="D621" s="16" t="s">
        <v>24</v>
      </c>
      <c r="E621" s="31" t="s">
        <v>388</v>
      </c>
      <c r="F621" s="79" t="s">
        <v>393</v>
      </c>
      <c r="G621" s="31" t="s">
        <v>523</v>
      </c>
      <c r="H621" s="16" t="s">
        <v>25</v>
      </c>
      <c r="I621" s="17">
        <v>3410</v>
      </c>
      <c r="J621" s="15" t="s">
        <v>342</v>
      </c>
      <c r="K621" s="18">
        <f t="shared" si="13"/>
        <v>32083.35</v>
      </c>
      <c r="L621" s="18"/>
      <c r="M621" s="18"/>
      <c r="N621" s="57">
        <v>6416.67</v>
      </c>
      <c r="O621" s="57">
        <v>6416.67</v>
      </c>
      <c r="P621" s="57">
        <v>6416.67</v>
      </c>
      <c r="Q621" s="57">
        <v>6416.67</v>
      </c>
      <c r="R621" s="57">
        <v>6416.67</v>
      </c>
      <c r="S621" s="57"/>
      <c r="T621" s="57"/>
      <c r="U621" s="57"/>
      <c r="V621" s="57"/>
      <c r="W621" s="57"/>
      <c r="X621" s="58" t="s">
        <v>343</v>
      </c>
      <c r="Y621"/>
      <c r="Z621"/>
      <c r="AA621"/>
      <c r="AB621"/>
      <c r="AC621"/>
      <c r="AD621"/>
      <c r="AE621"/>
      <c r="AF621"/>
      <c r="AG621"/>
      <c r="AH621"/>
      <c r="AI621"/>
      <c r="AJ621"/>
      <c r="AK621"/>
      <c r="AL621"/>
      <c r="AM621"/>
      <c r="AN621"/>
      <c r="AO621"/>
      <c r="AP621"/>
      <c r="AQ621"/>
      <c r="AR621"/>
      <c r="AS621"/>
      <c r="AT621"/>
      <c r="AU621"/>
      <c r="AV621"/>
      <c r="AW621"/>
      <c r="AX621"/>
    </row>
    <row r="622" spans="1:50" s="1" customFormat="1" ht="45" x14ac:dyDescent="0.25">
      <c r="A622" s="14" t="s">
        <v>339</v>
      </c>
      <c r="B622" s="15">
        <v>2522221040</v>
      </c>
      <c r="C622" s="16" t="s">
        <v>23</v>
      </c>
      <c r="D622" s="16" t="s">
        <v>24</v>
      </c>
      <c r="E622" s="31" t="s">
        <v>388</v>
      </c>
      <c r="F622" s="79" t="s">
        <v>393</v>
      </c>
      <c r="G622" s="31" t="s">
        <v>523</v>
      </c>
      <c r="H622" s="16" t="s">
        <v>25</v>
      </c>
      <c r="I622" s="17">
        <v>3720</v>
      </c>
      <c r="J622" s="15" t="s">
        <v>74</v>
      </c>
      <c r="K622" s="18">
        <f t="shared" si="13"/>
        <v>2000</v>
      </c>
      <c r="L622" s="18"/>
      <c r="M622" s="18"/>
      <c r="N622" s="57">
        <v>2000</v>
      </c>
      <c r="O622" s="57"/>
      <c r="P622" s="57"/>
      <c r="Q622" s="57"/>
      <c r="R622" s="57"/>
      <c r="S622" s="57"/>
      <c r="T622" s="57"/>
      <c r="U622" s="57"/>
      <c r="V622" s="57"/>
      <c r="W622" s="57"/>
      <c r="X622" s="58" t="s">
        <v>347</v>
      </c>
      <c r="Y622"/>
      <c r="Z622"/>
      <c r="AA622"/>
      <c r="AB622"/>
      <c r="AC622"/>
      <c r="AD622"/>
      <c r="AE622"/>
      <c r="AF622"/>
      <c r="AG622"/>
      <c r="AH622"/>
      <c r="AI622"/>
      <c r="AJ622"/>
      <c r="AK622"/>
      <c r="AL622"/>
      <c r="AM622"/>
      <c r="AN622"/>
      <c r="AO622"/>
      <c r="AP622"/>
      <c r="AQ622"/>
      <c r="AR622"/>
      <c r="AS622"/>
      <c r="AT622"/>
      <c r="AU622"/>
      <c r="AV622"/>
      <c r="AW622"/>
      <c r="AX622"/>
    </row>
    <row r="623" spans="1:50" s="1" customFormat="1" ht="45" x14ac:dyDescent="0.25">
      <c r="A623" s="14" t="s">
        <v>339</v>
      </c>
      <c r="B623" s="15">
        <v>2522221040</v>
      </c>
      <c r="C623" s="16" t="s">
        <v>23</v>
      </c>
      <c r="D623" s="16" t="s">
        <v>24</v>
      </c>
      <c r="E623" s="31" t="s">
        <v>388</v>
      </c>
      <c r="F623" s="79" t="s">
        <v>393</v>
      </c>
      <c r="G623" s="31" t="s">
        <v>523</v>
      </c>
      <c r="H623" s="16" t="s">
        <v>25</v>
      </c>
      <c r="I623" s="17">
        <v>3750</v>
      </c>
      <c r="J623" s="15" t="s">
        <v>348</v>
      </c>
      <c r="K623" s="18">
        <f t="shared" si="13"/>
        <v>1000</v>
      </c>
      <c r="L623" s="18"/>
      <c r="M623" s="18"/>
      <c r="N623" s="57">
        <v>1000</v>
      </c>
      <c r="O623" s="57"/>
      <c r="P623" s="57"/>
      <c r="Q623" s="57"/>
      <c r="R623" s="57"/>
      <c r="S623" s="57"/>
      <c r="T623" s="57"/>
      <c r="U623" s="57"/>
      <c r="V623" s="57"/>
      <c r="W623" s="57"/>
      <c r="X623" s="58" t="s">
        <v>347</v>
      </c>
      <c r="Y623"/>
      <c r="Z623"/>
      <c r="AA623"/>
      <c r="AB623"/>
      <c r="AC623"/>
      <c r="AD623"/>
      <c r="AE623"/>
      <c r="AF623"/>
      <c r="AG623"/>
      <c r="AH623"/>
      <c r="AI623"/>
      <c r="AJ623"/>
      <c r="AK623"/>
      <c r="AL623"/>
      <c r="AM623"/>
      <c r="AN623"/>
      <c r="AO623"/>
      <c r="AP623"/>
      <c r="AQ623"/>
      <c r="AR623"/>
      <c r="AS623"/>
      <c r="AT623"/>
      <c r="AU623"/>
      <c r="AV623"/>
      <c r="AW623"/>
      <c r="AX623"/>
    </row>
    <row r="624" spans="1:50" s="1" customFormat="1" ht="45" x14ac:dyDescent="0.25">
      <c r="A624" s="14" t="s">
        <v>339</v>
      </c>
      <c r="B624" s="15">
        <v>1422730001</v>
      </c>
      <c r="C624" s="16" t="s">
        <v>23</v>
      </c>
      <c r="D624" s="16" t="s">
        <v>24</v>
      </c>
      <c r="E624" s="31" t="s">
        <v>388</v>
      </c>
      <c r="F624" s="79" t="s">
        <v>393</v>
      </c>
      <c r="G624" s="31" t="s">
        <v>523</v>
      </c>
      <c r="H624" s="16" t="s">
        <v>25</v>
      </c>
      <c r="I624" s="17">
        <v>3990</v>
      </c>
      <c r="J624" s="15" t="s">
        <v>145</v>
      </c>
      <c r="K624" s="18">
        <f t="shared" si="13"/>
        <v>16666.68</v>
      </c>
      <c r="L624" s="18"/>
      <c r="M624" s="18"/>
      <c r="N624" s="57"/>
      <c r="O624" s="57"/>
      <c r="P624" s="57"/>
      <c r="Q624" s="57"/>
      <c r="R624" s="57"/>
      <c r="S624" s="57">
        <v>4166.67</v>
      </c>
      <c r="T624" s="57">
        <v>4166.67</v>
      </c>
      <c r="U624" s="57">
        <v>4166.67</v>
      </c>
      <c r="V624" s="57">
        <v>4166.67</v>
      </c>
      <c r="W624" s="57"/>
      <c r="X624" s="58" t="s">
        <v>340</v>
      </c>
      <c r="Y624"/>
      <c r="Z624"/>
      <c r="AA624"/>
      <c r="AB624"/>
      <c r="AC624"/>
      <c r="AD624"/>
      <c r="AE624"/>
      <c r="AF624"/>
      <c r="AG624"/>
      <c r="AH624"/>
      <c r="AI624"/>
      <c r="AJ624"/>
      <c r="AK624"/>
      <c r="AL624"/>
      <c r="AM624"/>
      <c r="AN624"/>
      <c r="AO624"/>
      <c r="AP624"/>
      <c r="AQ624"/>
      <c r="AR624"/>
      <c r="AS624"/>
      <c r="AT624"/>
      <c r="AU624"/>
      <c r="AV624"/>
      <c r="AW624"/>
      <c r="AX624"/>
    </row>
    <row r="625" spans="1:50" s="1" customFormat="1" ht="45" x14ac:dyDescent="0.25">
      <c r="A625" s="14" t="s">
        <v>339</v>
      </c>
      <c r="B625" s="15">
        <v>1422730001</v>
      </c>
      <c r="C625" s="16" t="s">
        <v>23</v>
      </c>
      <c r="D625" s="16" t="s">
        <v>24</v>
      </c>
      <c r="E625" s="31" t="s">
        <v>388</v>
      </c>
      <c r="F625" s="79" t="s">
        <v>393</v>
      </c>
      <c r="G625" s="31" t="s">
        <v>523</v>
      </c>
      <c r="H625" s="16" t="s">
        <v>25</v>
      </c>
      <c r="I625" s="17">
        <v>3290</v>
      </c>
      <c r="J625" s="15" t="s">
        <v>260</v>
      </c>
      <c r="K625" s="18">
        <f t="shared" si="13"/>
        <v>100</v>
      </c>
      <c r="L625" s="18"/>
      <c r="M625" s="18"/>
      <c r="N625" s="57"/>
      <c r="O625" s="57"/>
      <c r="P625" s="57"/>
      <c r="Q625" s="57"/>
      <c r="R625" s="57"/>
      <c r="S625" s="57"/>
      <c r="T625" s="57">
        <v>100</v>
      </c>
      <c r="U625" s="57"/>
      <c r="V625" s="57"/>
      <c r="W625" s="57"/>
      <c r="X625" s="58" t="s">
        <v>345</v>
      </c>
      <c r="Y625"/>
      <c r="Z625"/>
      <c r="AA625"/>
      <c r="AB625"/>
      <c r="AC625"/>
      <c r="AD625"/>
      <c r="AE625"/>
      <c r="AF625"/>
      <c r="AG625"/>
      <c r="AH625"/>
      <c r="AI625"/>
      <c r="AJ625"/>
      <c r="AK625"/>
      <c r="AL625"/>
      <c r="AM625"/>
      <c r="AN625"/>
      <c r="AO625"/>
      <c r="AP625"/>
      <c r="AQ625"/>
      <c r="AR625"/>
      <c r="AS625"/>
      <c r="AT625"/>
      <c r="AU625"/>
      <c r="AV625"/>
      <c r="AW625"/>
      <c r="AX625"/>
    </row>
    <row r="626" spans="1:50" s="1" customFormat="1" ht="60" x14ac:dyDescent="0.25">
      <c r="A626" s="14" t="s">
        <v>339</v>
      </c>
      <c r="B626" s="15">
        <v>1422730001</v>
      </c>
      <c r="C626" s="16" t="s">
        <v>23</v>
      </c>
      <c r="D626" s="16" t="s">
        <v>24</v>
      </c>
      <c r="E626" s="31" t="s">
        <v>388</v>
      </c>
      <c r="F626" s="79" t="s">
        <v>393</v>
      </c>
      <c r="G626" s="31" t="s">
        <v>523</v>
      </c>
      <c r="H626" s="16" t="s">
        <v>25</v>
      </c>
      <c r="I626" s="17">
        <v>3360</v>
      </c>
      <c r="J626" s="15" t="s">
        <v>61</v>
      </c>
      <c r="K626" s="18">
        <f t="shared" si="13"/>
        <v>8000</v>
      </c>
      <c r="L626" s="18"/>
      <c r="M626" s="18"/>
      <c r="N626" s="57"/>
      <c r="O626" s="57"/>
      <c r="P626" s="57"/>
      <c r="Q626" s="57"/>
      <c r="R626" s="57"/>
      <c r="S626" s="57"/>
      <c r="T626" s="57"/>
      <c r="U626" s="57"/>
      <c r="V626" s="57">
        <v>8000</v>
      </c>
      <c r="W626" s="57"/>
      <c r="X626" s="58" t="s">
        <v>349</v>
      </c>
      <c r="Y626"/>
      <c r="Z626"/>
      <c r="AA626"/>
      <c r="AB626"/>
      <c r="AC626"/>
      <c r="AD626"/>
      <c r="AE626"/>
      <c r="AF626"/>
      <c r="AG626"/>
      <c r="AH626"/>
      <c r="AI626"/>
      <c r="AJ626"/>
      <c r="AK626"/>
      <c r="AL626"/>
      <c r="AM626"/>
      <c r="AN626"/>
      <c r="AO626"/>
      <c r="AP626"/>
      <c r="AQ626"/>
      <c r="AR626"/>
      <c r="AS626"/>
      <c r="AT626"/>
      <c r="AU626"/>
      <c r="AV626"/>
      <c r="AW626"/>
      <c r="AX626"/>
    </row>
    <row r="627" spans="1:50" s="1" customFormat="1" ht="45" x14ac:dyDescent="0.25">
      <c r="A627" s="14" t="s">
        <v>339</v>
      </c>
      <c r="B627" s="15">
        <v>1422730001</v>
      </c>
      <c r="C627" s="16" t="s">
        <v>23</v>
      </c>
      <c r="D627" s="16" t="s">
        <v>24</v>
      </c>
      <c r="E627" s="31" t="s">
        <v>388</v>
      </c>
      <c r="F627" s="79" t="s">
        <v>393</v>
      </c>
      <c r="G627" s="31" t="s">
        <v>523</v>
      </c>
      <c r="H627" s="16" t="s">
        <v>25</v>
      </c>
      <c r="I627" s="17">
        <v>3410</v>
      </c>
      <c r="J627" s="15" t="s">
        <v>342</v>
      </c>
      <c r="K627" s="18">
        <f t="shared" si="13"/>
        <v>25666.68</v>
      </c>
      <c r="L627" s="18"/>
      <c r="M627" s="18"/>
      <c r="N627" s="57"/>
      <c r="O627" s="57"/>
      <c r="P627" s="57"/>
      <c r="Q627" s="57"/>
      <c r="R627" s="57"/>
      <c r="S627" s="57">
        <v>6416.67</v>
      </c>
      <c r="T627" s="57">
        <v>6416.67</v>
      </c>
      <c r="U627" s="57">
        <v>6416.67</v>
      </c>
      <c r="V627" s="57">
        <v>6416.67</v>
      </c>
      <c r="W627" s="57"/>
      <c r="X627" s="58" t="s">
        <v>343</v>
      </c>
      <c r="Y627"/>
      <c r="Z627"/>
      <c r="AA627"/>
      <c r="AB627"/>
      <c r="AC627"/>
      <c r="AD627"/>
      <c r="AE627"/>
      <c r="AF627"/>
      <c r="AG627"/>
      <c r="AH627"/>
      <c r="AI627"/>
      <c r="AJ627"/>
      <c r="AK627"/>
      <c r="AL627"/>
      <c r="AM627"/>
      <c r="AN627"/>
      <c r="AO627"/>
      <c r="AP627"/>
      <c r="AQ627"/>
      <c r="AR627"/>
      <c r="AS627"/>
      <c r="AT627"/>
      <c r="AU627"/>
      <c r="AV627"/>
      <c r="AW627"/>
      <c r="AX627"/>
    </row>
    <row r="628" spans="1:50" s="1" customFormat="1" ht="45" x14ac:dyDescent="0.25">
      <c r="A628" s="14" t="s">
        <v>339</v>
      </c>
      <c r="B628" s="15">
        <v>1422730001</v>
      </c>
      <c r="C628" s="16" t="s">
        <v>23</v>
      </c>
      <c r="D628" s="16" t="s">
        <v>24</v>
      </c>
      <c r="E628" s="31" t="s">
        <v>388</v>
      </c>
      <c r="F628" s="79" t="s">
        <v>393</v>
      </c>
      <c r="G628" s="31" t="s">
        <v>523</v>
      </c>
      <c r="H628" s="16" t="s">
        <v>25</v>
      </c>
      <c r="I628" s="17">
        <v>3720</v>
      </c>
      <c r="J628" s="15" t="s">
        <v>74</v>
      </c>
      <c r="K628" s="18">
        <f t="shared" si="13"/>
        <v>2000</v>
      </c>
      <c r="L628" s="18"/>
      <c r="M628" s="18"/>
      <c r="N628" s="57"/>
      <c r="O628" s="57"/>
      <c r="P628" s="57"/>
      <c r="Q628" s="57"/>
      <c r="R628" s="57"/>
      <c r="S628" s="57"/>
      <c r="T628" s="57"/>
      <c r="U628" s="57"/>
      <c r="V628" s="57">
        <v>2000</v>
      </c>
      <c r="W628" s="57"/>
      <c r="X628" s="58" t="s">
        <v>347</v>
      </c>
      <c r="Y628"/>
      <c r="Z628"/>
      <c r="AA628"/>
      <c r="AB628"/>
      <c r="AC628"/>
      <c r="AD628"/>
      <c r="AE628"/>
      <c r="AF628"/>
      <c r="AG628"/>
      <c r="AH628"/>
      <c r="AI628"/>
      <c r="AJ628"/>
      <c r="AK628"/>
      <c r="AL628"/>
      <c r="AM628"/>
      <c r="AN628"/>
      <c r="AO628"/>
      <c r="AP628"/>
      <c r="AQ628"/>
      <c r="AR628"/>
      <c r="AS628"/>
      <c r="AT628"/>
      <c r="AU628"/>
      <c r="AV628"/>
      <c r="AW628"/>
      <c r="AX628"/>
    </row>
    <row r="629" spans="1:50" s="1" customFormat="1" ht="45" x14ac:dyDescent="0.25">
      <c r="A629" s="14" t="s">
        <v>339</v>
      </c>
      <c r="B629" s="15">
        <v>1422730001</v>
      </c>
      <c r="C629" s="16" t="s">
        <v>23</v>
      </c>
      <c r="D629" s="16" t="s">
        <v>24</v>
      </c>
      <c r="E629" s="31" t="s">
        <v>388</v>
      </c>
      <c r="F629" s="79" t="s">
        <v>393</v>
      </c>
      <c r="G629" s="31" t="s">
        <v>523</v>
      </c>
      <c r="H629" s="16" t="s">
        <v>25</v>
      </c>
      <c r="I629" s="17">
        <v>3750</v>
      </c>
      <c r="J629" s="15" t="s">
        <v>348</v>
      </c>
      <c r="K629" s="18">
        <f t="shared" si="13"/>
        <v>1000</v>
      </c>
      <c r="L629" s="18"/>
      <c r="M629" s="18"/>
      <c r="N629" s="57"/>
      <c r="O629" s="57"/>
      <c r="P629" s="57"/>
      <c r="Q629" s="57"/>
      <c r="R629" s="57"/>
      <c r="S629" s="57"/>
      <c r="T629" s="57"/>
      <c r="U629" s="57"/>
      <c r="V629" s="57">
        <v>1000</v>
      </c>
      <c r="W629" s="57"/>
      <c r="X629" s="58" t="s">
        <v>347</v>
      </c>
      <c r="Y629"/>
      <c r="Z629"/>
      <c r="AA629"/>
      <c r="AB629"/>
      <c r="AC629"/>
      <c r="AD629"/>
      <c r="AE629"/>
      <c r="AF629"/>
      <c r="AG629"/>
      <c r="AH629"/>
      <c r="AI629"/>
      <c r="AJ629"/>
      <c r="AK629"/>
      <c r="AL629"/>
      <c r="AM629"/>
      <c r="AN629"/>
      <c r="AO629"/>
      <c r="AP629"/>
      <c r="AQ629"/>
      <c r="AR629"/>
      <c r="AS629"/>
      <c r="AT629"/>
      <c r="AU629"/>
      <c r="AV629"/>
      <c r="AW629"/>
      <c r="AX629"/>
    </row>
    <row r="630" spans="1:50" s="1" customFormat="1" ht="90" x14ac:dyDescent="0.25">
      <c r="A630" s="14" t="s">
        <v>350</v>
      </c>
      <c r="B630" s="15">
        <v>1522010000</v>
      </c>
      <c r="C630" s="16" t="s">
        <v>26</v>
      </c>
      <c r="D630" s="16" t="s">
        <v>47</v>
      </c>
      <c r="E630" s="31" t="s">
        <v>387</v>
      </c>
      <c r="F630" s="79" t="s">
        <v>386</v>
      </c>
      <c r="G630" s="31" t="s">
        <v>509</v>
      </c>
      <c r="H630" s="16" t="s">
        <v>48</v>
      </c>
      <c r="I630" s="17">
        <v>3360</v>
      </c>
      <c r="J630" s="15" t="s">
        <v>351</v>
      </c>
      <c r="K630" s="18">
        <f t="shared" si="13"/>
        <v>14550</v>
      </c>
      <c r="L630" s="18"/>
      <c r="M630" s="18">
        <v>14550</v>
      </c>
      <c r="N630" s="57"/>
      <c r="O630" s="57"/>
      <c r="P630" s="57"/>
      <c r="Q630" s="57"/>
      <c r="R630" s="57"/>
      <c r="S630" s="57"/>
      <c r="T630" s="57"/>
      <c r="U630" s="57"/>
      <c r="V630" s="57"/>
      <c r="W630" s="57"/>
      <c r="X630" s="58" t="s">
        <v>352</v>
      </c>
      <c r="Y630"/>
      <c r="Z630"/>
      <c r="AA630"/>
      <c r="AB630"/>
      <c r="AC630"/>
      <c r="AD630"/>
      <c r="AE630"/>
      <c r="AF630"/>
      <c r="AG630"/>
      <c r="AH630"/>
      <c r="AI630"/>
      <c r="AJ630"/>
      <c r="AK630"/>
      <c r="AL630"/>
      <c r="AM630"/>
      <c r="AN630"/>
      <c r="AO630"/>
      <c r="AP630"/>
      <c r="AQ630"/>
      <c r="AR630"/>
      <c r="AS630"/>
      <c r="AT630"/>
      <c r="AU630"/>
      <c r="AV630"/>
      <c r="AW630"/>
      <c r="AX630"/>
    </row>
    <row r="631" spans="1:50" s="1" customFormat="1" ht="105" x14ac:dyDescent="0.25">
      <c r="A631" s="14" t="s">
        <v>350</v>
      </c>
      <c r="B631" s="15">
        <v>1522010000</v>
      </c>
      <c r="C631" s="16" t="s">
        <v>26</v>
      </c>
      <c r="D631" s="16" t="s">
        <v>47</v>
      </c>
      <c r="E631" s="31" t="s">
        <v>387</v>
      </c>
      <c r="F631" s="79" t="s">
        <v>386</v>
      </c>
      <c r="G631" s="31" t="s">
        <v>509</v>
      </c>
      <c r="H631" s="16" t="s">
        <v>48</v>
      </c>
      <c r="I631" s="17">
        <v>4420</v>
      </c>
      <c r="J631" s="15" t="s">
        <v>48</v>
      </c>
      <c r="K631" s="18">
        <f t="shared" si="13"/>
        <v>4850</v>
      </c>
      <c r="L631" s="18"/>
      <c r="M631" s="18"/>
      <c r="N631" s="57"/>
      <c r="O631" s="57"/>
      <c r="P631" s="57"/>
      <c r="Q631" s="57">
        <v>4850</v>
      </c>
      <c r="R631" s="57"/>
      <c r="S631" s="57"/>
      <c r="T631" s="57"/>
      <c r="U631" s="57"/>
      <c r="V631" s="57"/>
      <c r="W631" s="57"/>
      <c r="X631" s="58" t="s">
        <v>353</v>
      </c>
      <c r="Y631"/>
      <c r="Z631"/>
      <c r="AA631"/>
      <c r="AB631"/>
      <c r="AC631"/>
      <c r="AD631"/>
      <c r="AE631"/>
      <c r="AF631"/>
      <c r="AG631"/>
      <c r="AH631"/>
      <c r="AI631"/>
      <c r="AJ631"/>
      <c r="AK631"/>
      <c r="AL631"/>
      <c r="AM631"/>
      <c r="AN631"/>
      <c r="AO631"/>
      <c r="AP631"/>
      <c r="AQ631"/>
      <c r="AR631"/>
      <c r="AS631"/>
      <c r="AT631"/>
      <c r="AU631"/>
      <c r="AV631"/>
      <c r="AW631"/>
      <c r="AX631"/>
    </row>
    <row r="632" spans="1:50" s="1" customFormat="1" ht="60" x14ac:dyDescent="0.25">
      <c r="A632" s="14" t="s">
        <v>350</v>
      </c>
      <c r="B632" s="15">
        <v>2522221040</v>
      </c>
      <c r="C632" s="16" t="s">
        <v>26</v>
      </c>
      <c r="D632" s="16" t="s">
        <v>49</v>
      </c>
      <c r="E632" s="31" t="s">
        <v>387</v>
      </c>
      <c r="F632" s="79" t="s">
        <v>386</v>
      </c>
      <c r="G632" s="31" t="s">
        <v>536</v>
      </c>
      <c r="H632" s="16" t="s">
        <v>50</v>
      </c>
      <c r="I632" s="17">
        <v>3390</v>
      </c>
      <c r="J632" s="15" t="s">
        <v>67</v>
      </c>
      <c r="K632" s="18">
        <f t="shared" si="13"/>
        <v>19400</v>
      </c>
      <c r="L632" s="18"/>
      <c r="M632" s="18"/>
      <c r="N632" s="57"/>
      <c r="O632" s="57"/>
      <c r="P632" s="57"/>
      <c r="Q632" s="57">
        <v>19400</v>
      </c>
      <c r="R632" s="57"/>
      <c r="S632" s="57"/>
      <c r="T632" s="57"/>
      <c r="U632" s="57"/>
      <c r="V632" s="57"/>
      <c r="W632" s="57"/>
      <c r="X632" s="58" t="s">
        <v>354</v>
      </c>
      <c r="Y632"/>
      <c r="Z632"/>
      <c r="AA632"/>
      <c r="AB632"/>
      <c r="AC632"/>
      <c r="AD632"/>
      <c r="AE632"/>
      <c r="AF632"/>
      <c r="AG632"/>
      <c r="AH632"/>
      <c r="AI632"/>
      <c r="AJ632"/>
      <c r="AK632"/>
      <c r="AL632"/>
      <c r="AM632"/>
      <c r="AN632"/>
      <c r="AO632"/>
      <c r="AP632"/>
      <c r="AQ632"/>
      <c r="AR632"/>
      <c r="AS632"/>
      <c r="AT632"/>
      <c r="AU632"/>
      <c r="AV632"/>
      <c r="AW632"/>
      <c r="AX632"/>
    </row>
    <row r="633" spans="1:50" s="1" customFormat="1" ht="90" x14ac:dyDescent="0.25">
      <c r="A633" s="14" t="s">
        <v>350</v>
      </c>
      <c r="B633" s="15">
        <v>2522221040</v>
      </c>
      <c r="C633" s="16" t="s">
        <v>26</v>
      </c>
      <c r="D633" s="16" t="s">
        <v>47</v>
      </c>
      <c r="E633" s="31" t="s">
        <v>387</v>
      </c>
      <c r="F633" s="79" t="s">
        <v>386</v>
      </c>
      <c r="G633" s="31" t="s">
        <v>509</v>
      </c>
      <c r="H633" s="16" t="s">
        <v>48</v>
      </c>
      <c r="I633" s="17">
        <v>3611</v>
      </c>
      <c r="J633" s="15" t="s">
        <v>351</v>
      </c>
      <c r="K633" s="18">
        <f t="shared" si="13"/>
        <v>58200</v>
      </c>
      <c r="L633" s="18"/>
      <c r="M633" s="18"/>
      <c r="N633" s="57"/>
      <c r="O633" s="57">
        <v>58200</v>
      </c>
      <c r="P633" s="57"/>
      <c r="Q633" s="57"/>
      <c r="R633" s="57"/>
      <c r="S633" s="57"/>
      <c r="T633" s="57"/>
      <c r="U633" s="57"/>
      <c r="V633" s="57"/>
      <c r="W633" s="57"/>
      <c r="X633" s="58" t="s">
        <v>355</v>
      </c>
      <c r="Y633"/>
      <c r="Z633"/>
      <c r="AA633"/>
      <c r="AB633"/>
      <c r="AC633"/>
      <c r="AD633"/>
      <c r="AE633"/>
      <c r="AF633"/>
      <c r="AG633"/>
      <c r="AH633"/>
      <c r="AI633"/>
      <c r="AJ633"/>
      <c r="AK633"/>
      <c r="AL633"/>
      <c r="AM633"/>
      <c r="AN633"/>
      <c r="AO633"/>
      <c r="AP633"/>
      <c r="AQ633"/>
      <c r="AR633"/>
      <c r="AS633"/>
      <c r="AT633"/>
      <c r="AU633"/>
      <c r="AV633"/>
      <c r="AW633"/>
      <c r="AX633"/>
    </row>
    <row r="634" spans="1:50" s="1" customFormat="1" ht="90" x14ac:dyDescent="0.25">
      <c r="A634" s="14" t="s">
        <v>350</v>
      </c>
      <c r="B634" s="15">
        <v>2522221040</v>
      </c>
      <c r="C634" s="16" t="s">
        <v>26</v>
      </c>
      <c r="D634" s="16" t="s">
        <v>47</v>
      </c>
      <c r="E634" s="31" t="s">
        <v>387</v>
      </c>
      <c r="F634" s="79" t="s">
        <v>386</v>
      </c>
      <c r="G634" s="31" t="s">
        <v>509</v>
      </c>
      <c r="H634" s="16" t="s">
        <v>48</v>
      </c>
      <c r="I634" s="17">
        <v>3612</v>
      </c>
      <c r="J634" s="15" t="s">
        <v>351</v>
      </c>
      <c r="K634" s="18">
        <f t="shared" si="13"/>
        <v>14750</v>
      </c>
      <c r="L634" s="18"/>
      <c r="M634" s="18"/>
      <c r="N634" s="57">
        <v>14750</v>
      </c>
      <c r="O634" s="57"/>
      <c r="P634" s="57"/>
      <c r="Q634" s="57"/>
      <c r="R634" s="57"/>
      <c r="S634" s="57"/>
      <c r="T634" s="57"/>
      <c r="U634" s="57"/>
      <c r="V634" s="57"/>
      <c r="W634" s="57"/>
      <c r="X634" s="58" t="s">
        <v>356</v>
      </c>
      <c r="Y634"/>
      <c r="Z634"/>
      <c r="AA634"/>
      <c r="AB634"/>
      <c r="AC634"/>
      <c r="AD634"/>
      <c r="AE634"/>
      <c r="AF634"/>
      <c r="AG634"/>
      <c r="AH634"/>
      <c r="AI634"/>
      <c r="AJ634"/>
      <c r="AK634"/>
      <c r="AL634"/>
      <c r="AM634"/>
      <c r="AN634"/>
      <c r="AO634"/>
      <c r="AP634"/>
      <c r="AQ634"/>
      <c r="AR634"/>
      <c r="AS634"/>
      <c r="AT634"/>
      <c r="AU634"/>
      <c r="AV634"/>
      <c r="AW634"/>
      <c r="AX634"/>
    </row>
    <row r="635" spans="1:50" s="1" customFormat="1" ht="90" x14ac:dyDescent="0.25">
      <c r="A635" s="14" t="s">
        <v>350</v>
      </c>
      <c r="B635" s="15">
        <v>2522221040</v>
      </c>
      <c r="C635" s="16" t="s">
        <v>26</v>
      </c>
      <c r="D635" s="16" t="s">
        <v>47</v>
      </c>
      <c r="E635" s="31" t="s">
        <v>387</v>
      </c>
      <c r="F635" s="79" t="s">
        <v>386</v>
      </c>
      <c r="G635" s="31" t="s">
        <v>509</v>
      </c>
      <c r="H635" s="16" t="s">
        <v>48</v>
      </c>
      <c r="I635" s="17">
        <v>3650</v>
      </c>
      <c r="J635" s="15" t="s">
        <v>351</v>
      </c>
      <c r="K635" s="18">
        <f t="shared" si="13"/>
        <v>48500</v>
      </c>
      <c r="L635" s="18"/>
      <c r="M635" s="18"/>
      <c r="N635" s="57">
        <v>48500</v>
      </c>
      <c r="O635" s="57"/>
      <c r="P635" s="57"/>
      <c r="Q635" s="57"/>
      <c r="R635" s="57"/>
      <c r="S635" s="57"/>
      <c r="T635" s="57"/>
      <c r="U635" s="57"/>
      <c r="V635" s="57"/>
      <c r="W635" s="57"/>
      <c r="X635" s="58" t="s">
        <v>357</v>
      </c>
      <c r="Y635"/>
      <c r="Z635"/>
      <c r="AA635"/>
      <c r="AB635"/>
      <c r="AC635"/>
      <c r="AD635"/>
      <c r="AE635"/>
      <c r="AF635"/>
      <c r="AG635"/>
      <c r="AH635"/>
      <c r="AI635"/>
      <c r="AJ635"/>
      <c r="AK635"/>
      <c r="AL635"/>
      <c r="AM635"/>
      <c r="AN635"/>
      <c r="AO635"/>
      <c r="AP635"/>
      <c r="AQ635"/>
      <c r="AR635"/>
      <c r="AS635"/>
      <c r="AT635"/>
      <c r="AU635"/>
      <c r="AV635"/>
      <c r="AW635"/>
      <c r="AX635"/>
    </row>
    <row r="636" spans="1:50" s="1" customFormat="1" ht="90" x14ac:dyDescent="0.25">
      <c r="A636" s="14" t="s">
        <v>350</v>
      </c>
      <c r="B636" s="15">
        <v>2522221040</v>
      </c>
      <c r="C636" s="16" t="s">
        <v>26</v>
      </c>
      <c r="D636" s="16" t="s">
        <v>47</v>
      </c>
      <c r="E636" s="31" t="s">
        <v>387</v>
      </c>
      <c r="F636" s="79" t="s">
        <v>386</v>
      </c>
      <c r="G636" s="31" t="s">
        <v>509</v>
      </c>
      <c r="H636" s="16" t="s">
        <v>48</v>
      </c>
      <c r="I636" s="17">
        <v>2110</v>
      </c>
      <c r="J636" s="15" t="s">
        <v>351</v>
      </c>
      <c r="K636" s="18">
        <f t="shared" si="13"/>
        <v>9700</v>
      </c>
      <c r="L636" s="18"/>
      <c r="M636" s="18"/>
      <c r="N636" s="57">
        <v>9700</v>
      </c>
      <c r="O636" s="57"/>
      <c r="P636" s="57"/>
      <c r="Q636" s="57"/>
      <c r="R636" s="57"/>
      <c r="S636" s="57"/>
      <c r="T636" s="57"/>
      <c r="U636" s="57"/>
      <c r="V636" s="57"/>
      <c r="W636" s="57"/>
      <c r="X636" s="58" t="s">
        <v>358</v>
      </c>
      <c r="Y636"/>
      <c r="Z636"/>
      <c r="AA636"/>
      <c r="AB636"/>
      <c r="AC636"/>
      <c r="AD636"/>
      <c r="AE636"/>
      <c r="AF636"/>
      <c r="AG636"/>
      <c r="AH636"/>
      <c r="AI636"/>
      <c r="AJ636"/>
      <c r="AK636"/>
      <c r="AL636"/>
      <c r="AM636"/>
      <c r="AN636"/>
      <c r="AO636"/>
      <c r="AP636"/>
      <c r="AQ636"/>
      <c r="AR636"/>
      <c r="AS636"/>
      <c r="AT636"/>
      <c r="AU636"/>
      <c r="AV636"/>
      <c r="AW636"/>
      <c r="AX636"/>
    </row>
    <row r="637" spans="1:50" s="1" customFormat="1" ht="120.75" x14ac:dyDescent="0.25">
      <c r="A637" s="14" t="s">
        <v>350</v>
      </c>
      <c r="B637" s="15">
        <v>2522221040</v>
      </c>
      <c r="C637" s="16" t="s">
        <v>26</v>
      </c>
      <c r="D637" s="16" t="s">
        <v>47</v>
      </c>
      <c r="E637" s="31" t="s">
        <v>387</v>
      </c>
      <c r="F637" s="79" t="s">
        <v>386</v>
      </c>
      <c r="G637" s="31" t="s">
        <v>509</v>
      </c>
      <c r="H637" s="16" t="s">
        <v>48</v>
      </c>
      <c r="I637" s="17">
        <v>2210</v>
      </c>
      <c r="J637" s="15" t="s">
        <v>351</v>
      </c>
      <c r="K637" s="18">
        <f t="shared" si="13"/>
        <v>12310</v>
      </c>
      <c r="L637" s="18"/>
      <c r="M637" s="18"/>
      <c r="N637" s="57">
        <v>5990</v>
      </c>
      <c r="O637" s="57"/>
      <c r="P637" s="57">
        <v>3000</v>
      </c>
      <c r="Q637" s="57">
        <v>3320</v>
      </c>
      <c r="R637" s="57"/>
      <c r="S637" s="57"/>
      <c r="T637" s="57"/>
      <c r="U637" s="57"/>
      <c r="V637" s="57"/>
      <c r="W637" s="57"/>
      <c r="X637" s="58" t="s">
        <v>359</v>
      </c>
      <c r="Y637"/>
      <c r="Z637"/>
      <c r="AA637"/>
      <c r="AB637"/>
      <c r="AC637"/>
      <c r="AD637"/>
      <c r="AE637"/>
      <c r="AF637"/>
      <c r="AG637"/>
      <c r="AH637"/>
      <c r="AI637"/>
      <c r="AJ637"/>
      <c r="AK637"/>
      <c r="AL637"/>
      <c r="AM637"/>
      <c r="AN637"/>
      <c r="AO637"/>
      <c r="AP637"/>
      <c r="AQ637"/>
      <c r="AR637"/>
      <c r="AS637"/>
      <c r="AT637"/>
      <c r="AU637"/>
      <c r="AV637"/>
      <c r="AW637"/>
      <c r="AX637"/>
    </row>
    <row r="638" spans="1:50" s="1" customFormat="1" ht="90" x14ac:dyDescent="0.25">
      <c r="A638" s="14" t="s">
        <v>350</v>
      </c>
      <c r="B638" s="15">
        <v>2522221040</v>
      </c>
      <c r="C638" s="16" t="s">
        <v>26</v>
      </c>
      <c r="D638" s="16" t="s">
        <v>47</v>
      </c>
      <c r="E638" s="31" t="s">
        <v>387</v>
      </c>
      <c r="F638" s="79" t="s">
        <v>386</v>
      </c>
      <c r="G638" s="31" t="s">
        <v>509</v>
      </c>
      <c r="H638" s="16" t="s">
        <v>48</v>
      </c>
      <c r="I638" s="17">
        <v>2140</v>
      </c>
      <c r="J638" s="15" t="s">
        <v>351</v>
      </c>
      <c r="K638" s="18">
        <f t="shared" si="13"/>
        <v>67900</v>
      </c>
      <c r="L638" s="18"/>
      <c r="M638" s="18"/>
      <c r="N638" s="57"/>
      <c r="O638" s="57">
        <v>67900</v>
      </c>
      <c r="P638" s="57"/>
      <c r="Q638" s="57"/>
      <c r="R638" s="57"/>
      <c r="S638" s="57"/>
      <c r="T638" s="57"/>
      <c r="U638" s="57"/>
      <c r="V638" s="57"/>
      <c r="W638" s="57"/>
      <c r="X638" s="58" t="s">
        <v>360</v>
      </c>
      <c r="Y638"/>
      <c r="Z638"/>
      <c r="AA638"/>
      <c r="AB638"/>
      <c r="AC638"/>
      <c r="AD638"/>
      <c r="AE638"/>
      <c r="AF638"/>
      <c r="AG638"/>
      <c r="AH638"/>
      <c r="AI638"/>
      <c r="AJ638"/>
      <c r="AK638"/>
      <c r="AL638"/>
      <c r="AM638"/>
      <c r="AN638"/>
      <c r="AO638"/>
      <c r="AP638"/>
      <c r="AQ638"/>
      <c r="AR638"/>
      <c r="AS638"/>
      <c r="AT638"/>
      <c r="AU638"/>
      <c r="AV638"/>
      <c r="AW638"/>
      <c r="AX638"/>
    </row>
    <row r="639" spans="1:50" s="1" customFormat="1" ht="90" x14ac:dyDescent="0.25">
      <c r="A639" s="14" t="s">
        <v>350</v>
      </c>
      <c r="B639" s="15">
        <v>2522221040</v>
      </c>
      <c r="C639" s="16" t="s">
        <v>26</v>
      </c>
      <c r="D639" s="16" t="s">
        <v>47</v>
      </c>
      <c r="E639" s="31" t="s">
        <v>387</v>
      </c>
      <c r="F639" s="79" t="s">
        <v>386</v>
      </c>
      <c r="G639" s="31" t="s">
        <v>509</v>
      </c>
      <c r="H639" s="16" t="s">
        <v>48</v>
      </c>
      <c r="I639" s="17">
        <v>3360</v>
      </c>
      <c r="J639" s="15" t="s">
        <v>351</v>
      </c>
      <c r="K639" s="18">
        <f t="shared" si="13"/>
        <v>77600</v>
      </c>
      <c r="L639" s="18"/>
      <c r="M639" s="18"/>
      <c r="N639" s="57">
        <v>77600</v>
      </c>
      <c r="O639" s="57"/>
      <c r="P639" s="57"/>
      <c r="Q639" s="57"/>
      <c r="R639" s="57"/>
      <c r="S639" s="57"/>
      <c r="T639" s="57"/>
      <c r="U639" s="57"/>
      <c r="V639" s="57"/>
      <c r="W639" s="57"/>
      <c r="X639" s="58" t="s">
        <v>352</v>
      </c>
      <c r="Y639"/>
      <c r="Z639"/>
      <c r="AA639"/>
      <c r="AB639"/>
      <c r="AC639"/>
      <c r="AD639"/>
      <c r="AE639"/>
      <c r="AF639"/>
      <c r="AG639"/>
      <c r="AH639"/>
      <c r="AI639"/>
      <c r="AJ639"/>
      <c r="AK639"/>
      <c r="AL639"/>
      <c r="AM639"/>
      <c r="AN639"/>
      <c r="AO639"/>
      <c r="AP639"/>
      <c r="AQ639"/>
      <c r="AR639"/>
      <c r="AS639"/>
      <c r="AT639"/>
      <c r="AU639"/>
      <c r="AV639"/>
      <c r="AW639"/>
      <c r="AX639"/>
    </row>
    <row r="640" spans="1:50" s="1" customFormat="1" ht="90" x14ac:dyDescent="0.25">
      <c r="A640" s="14" t="s">
        <v>350</v>
      </c>
      <c r="B640" s="15">
        <v>2522221040</v>
      </c>
      <c r="C640" s="16" t="s">
        <v>26</v>
      </c>
      <c r="D640" s="16" t="s">
        <v>47</v>
      </c>
      <c r="E640" s="31" t="s">
        <v>387</v>
      </c>
      <c r="F640" s="79" t="s">
        <v>386</v>
      </c>
      <c r="G640" s="31" t="s">
        <v>509</v>
      </c>
      <c r="H640" s="16" t="s">
        <v>48</v>
      </c>
      <c r="I640" s="17">
        <v>3290</v>
      </c>
      <c r="J640" s="15" t="s">
        <v>351</v>
      </c>
      <c r="K640" s="18">
        <f t="shared" si="13"/>
        <v>82450</v>
      </c>
      <c r="L640" s="18"/>
      <c r="M640" s="18"/>
      <c r="N640" s="57">
        <v>82450</v>
      </c>
      <c r="O640" s="57"/>
      <c r="P640" s="57"/>
      <c r="Q640" s="57"/>
      <c r="R640" s="57"/>
      <c r="S640" s="57"/>
      <c r="T640" s="57"/>
      <c r="U640" s="57"/>
      <c r="V640" s="57"/>
      <c r="W640" s="57"/>
      <c r="X640" s="58" t="s">
        <v>361</v>
      </c>
      <c r="Y640"/>
      <c r="Z640"/>
      <c r="AA640"/>
      <c r="AB640"/>
      <c r="AC640"/>
      <c r="AD640"/>
      <c r="AE640"/>
      <c r="AF640"/>
      <c r="AG640"/>
      <c r="AH640"/>
      <c r="AI640"/>
      <c r="AJ640"/>
      <c r="AK640"/>
      <c r="AL640"/>
      <c r="AM640"/>
      <c r="AN640"/>
      <c r="AO640"/>
      <c r="AP640"/>
      <c r="AQ640"/>
      <c r="AR640"/>
      <c r="AS640"/>
      <c r="AT640"/>
      <c r="AU640"/>
      <c r="AV640"/>
      <c r="AW640"/>
      <c r="AX640"/>
    </row>
    <row r="641" spans="1:50" s="1" customFormat="1" ht="90" x14ac:dyDescent="0.25">
      <c r="A641" s="14" t="s">
        <v>350</v>
      </c>
      <c r="B641" s="15">
        <v>2522221040</v>
      </c>
      <c r="C641" s="16" t="s">
        <v>26</v>
      </c>
      <c r="D641" s="16" t="s">
        <v>47</v>
      </c>
      <c r="E641" s="31" t="s">
        <v>387</v>
      </c>
      <c r="F641" s="79" t="s">
        <v>386</v>
      </c>
      <c r="G641" s="31" t="s">
        <v>509</v>
      </c>
      <c r="H641" s="16" t="s">
        <v>48</v>
      </c>
      <c r="I641" s="17">
        <v>3750</v>
      </c>
      <c r="J641" s="15" t="s">
        <v>351</v>
      </c>
      <c r="K641" s="18">
        <f t="shared" si="13"/>
        <v>5820</v>
      </c>
      <c r="L641" s="18"/>
      <c r="M641" s="18"/>
      <c r="N641" s="57"/>
      <c r="O641" s="57">
        <v>2910</v>
      </c>
      <c r="P641" s="57"/>
      <c r="Q641" s="57">
        <v>2910</v>
      </c>
      <c r="R641" s="57"/>
      <c r="S641" s="57"/>
      <c r="T641" s="57"/>
      <c r="U641" s="57"/>
      <c r="V641" s="57"/>
      <c r="W641" s="57"/>
      <c r="X641" s="58" t="s">
        <v>362</v>
      </c>
      <c r="Y641"/>
      <c r="Z641"/>
      <c r="AA641"/>
      <c r="AB641"/>
      <c r="AC641"/>
      <c r="AD641"/>
      <c r="AE641"/>
      <c r="AF641"/>
      <c r="AG641"/>
      <c r="AH641"/>
      <c r="AI641"/>
      <c r="AJ641"/>
      <c r="AK641"/>
      <c r="AL641"/>
      <c r="AM641"/>
      <c r="AN641"/>
      <c r="AO641"/>
      <c r="AP641"/>
      <c r="AQ641"/>
      <c r="AR641"/>
      <c r="AS641"/>
      <c r="AT641"/>
      <c r="AU641"/>
      <c r="AV641"/>
      <c r="AW641"/>
      <c r="AX641"/>
    </row>
    <row r="642" spans="1:50" s="1" customFormat="1" ht="90" x14ac:dyDescent="0.25">
      <c r="A642" s="14" t="s">
        <v>350</v>
      </c>
      <c r="B642" s="15">
        <v>2522221040</v>
      </c>
      <c r="C642" s="16" t="s">
        <v>26</v>
      </c>
      <c r="D642" s="16" t="s">
        <v>47</v>
      </c>
      <c r="E642" s="31" t="s">
        <v>387</v>
      </c>
      <c r="F642" s="79" t="s">
        <v>386</v>
      </c>
      <c r="G642" s="31" t="s">
        <v>509</v>
      </c>
      <c r="H642" s="16" t="s">
        <v>48</v>
      </c>
      <c r="I642" s="17">
        <v>3720</v>
      </c>
      <c r="J642" s="15" t="s">
        <v>351</v>
      </c>
      <c r="K642" s="18">
        <f t="shared" si="13"/>
        <v>2910</v>
      </c>
      <c r="L642" s="18"/>
      <c r="M642" s="18"/>
      <c r="N642" s="57"/>
      <c r="O642" s="57">
        <v>1455</v>
      </c>
      <c r="P642" s="57"/>
      <c r="Q642" s="57">
        <v>1455</v>
      </c>
      <c r="R642" s="57"/>
      <c r="S642" s="57"/>
      <c r="T642" s="57"/>
      <c r="U642" s="57"/>
      <c r="V642" s="57"/>
      <c r="W642" s="57"/>
      <c r="X642" s="58" t="s">
        <v>362</v>
      </c>
      <c r="Y642"/>
      <c r="Z642"/>
      <c r="AA642"/>
      <c r="AB642"/>
      <c r="AC642"/>
      <c r="AD642"/>
      <c r="AE642"/>
      <c r="AF642"/>
      <c r="AG642"/>
      <c r="AH642"/>
      <c r="AI642"/>
      <c r="AJ642"/>
      <c r="AK642"/>
      <c r="AL642"/>
      <c r="AM642"/>
      <c r="AN642"/>
      <c r="AO642"/>
      <c r="AP642"/>
      <c r="AQ642"/>
      <c r="AR642"/>
      <c r="AS642"/>
      <c r="AT642"/>
      <c r="AU642"/>
      <c r="AV642"/>
      <c r="AW642"/>
      <c r="AX642"/>
    </row>
    <row r="643" spans="1:50" s="1" customFormat="1" ht="120" x14ac:dyDescent="0.25">
      <c r="A643" s="14" t="s">
        <v>350</v>
      </c>
      <c r="B643" s="15">
        <v>2522221040</v>
      </c>
      <c r="C643" s="16" t="s">
        <v>31</v>
      </c>
      <c r="D643" s="16" t="s">
        <v>38</v>
      </c>
      <c r="E643" s="31" t="s">
        <v>387</v>
      </c>
      <c r="F643" s="79" t="s">
        <v>386</v>
      </c>
      <c r="G643" s="31" t="s">
        <v>515</v>
      </c>
      <c r="H643" s="16" t="s">
        <v>39</v>
      </c>
      <c r="I643" s="17">
        <v>3360</v>
      </c>
      <c r="J643" s="15" t="s">
        <v>363</v>
      </c>
      <c r="K643" s="18">
        <f t="shared" si="13"/>
        <v>4365</v>
      </c>
      <c r="L643" s="18"/>
      <c r="M643" s="18"/>
      <c r="N643" s="57"/>
      <c r="O643" s="57">
        <v>1455</v>
      </c>
      <c r="P643" s="57">
        <v>1455</v>
      </c>
      <c r="Q643" s="57">
        <v>1455</v>
      </c>
      <c r="R643" s="57"/>
      <c r="S643" s="57"/>
      <c r="T643" s="57"/>
      <c r="U643" s="57"/>
      <c r="V643" s="57"/>
      <c r="W643" s="57"/>
      <c r="X643" s="58" t="s">
        <v>364</v>
      </c>
      <c r="Y643"/>
      <c r="Z643"/>
      <c r="AA643"/>
      <c r="AB643"/>
      <c r="AC643"/>
      <c r="AD643"/>
      <c r="AE643"/>
      <c r="AF643"/>
      <c r="AG643"/>
      <c r="AH643"/>
      <c r="AI643"/>
      <c r="AJ643"/>
      <c r="AK643"/>
      <c r="AL643"/>
      <c r="AM643"/>
      <c r="AN643"/>
      <c r="AO643"/>
      <c r="AP643"/>
      <c r="AQ643"/>
      <c r="AR643"/>
      <c r="AS643"/>
      <c r="AT643"/>
      <c r="AU643"/>
      <c r="AV643"/>
      <c r="AW643"/>
      <c r="AX643"/>
    </row>
    <row r="644" spans="1:50" s="1" customFormat="1" ht="120" x14ac:dyDescent="0.25">
      <c r="A644" s="14" t="s">
        <v>350</v>
      </c>
      <c r="B644" s="15">
        <v>2522221040</v>
      </c>
      <c r="C644" s="16" t="s">
        <v>31</v>
      </c>
      <c r="D644" s="16" t="s">
        <v>38</v>
      </c>
      <c r="E644" s="31" t="s">
        <v>387</v>
      </c>
      <c r="F644" s="79" t="s">
        <v>386</v>
      </c>
      <c r="G644" s="31" t="s">
        <v>515</v>
      </c>
      <c r="H644" s="16" t="s">
        <v>39</v>
      </c>
      <c r="I644" s="17">
        <v>3750</v>
      </c>
      <c r="J644" s="15" t="s">
        <v>363</v>
      </c>
      <c r="K644" s="18">
        <f t="shared" si="13"/>
        <v>5820</v>
      </c>
      <c r="L644" s="18"/>
      <c r="M644" s="18"/>
      <c r="N644" s="57"/>
      <c r="O644" s="57">
        <v>2910</v>
      </c>
      <c r="P644" s="57"/>
      <c r="Q644" s="57">
        <v>2910</v>
      </c>
      <c r="R644" s="57"/>
      <c r="S644" s="57"/>
      <c r="T644" s="57"/>
      <c r="U644" s="57"/>
      <c r="V644" s="57"/>
      <c r="W644" s="57"/>
      <c r="X644" s="58" t="s">
        <v>365</v>
      </c>
      <c r="Y644"/>
      <c r="Z644"/>
      <c r="AA644"/>
      <c r="AB644"/>
      <c r="AC644"/>
      <c r="AD644"/>
      <c r="AE644"/>
      <c r="AF644"/>
      <c r="AG644"/>
      <c r="AH644"/>
      <c r="AI644"/>
      <c r="AJ644"/>
      <c r="AK644"/>
      <c r="AL644"/>
      <c r="AM644"/>
      <c r="AN644"/>
      <c r="AO644"/>
      <c r="AP644"/>
      <c r="AQ644"/>
      <c r="AR644"/>
      <c r="AS644"/>
      <c r="AT644"/>
      <c r="AU644"/>
      <c r="AV644"/>
      <c r="AW644"/>
      <c r="AX644"/>
    </row>
    <row r="645" spans="1:50" s="1" customFormat="1" ht="120" x14ac:dyDescent="0.25">
      <c r="A645" s="14" t="s">
        <v>350</v>
      </c>
      <c r="B645" s="15">
        <v>2522221040</v>
      </c>
      <c r="C645" s="16" t="s">
        <v>31</v>
      </c>
      <c r="D645" s="16" t="s">
        <v>38</v>
      </c>
      <c r="E645" s="31" t="s">
        <v>387</v>
      </c>
      <c r="F645" s="79" t="s">
        <v>386</v>
      </c>
      <c r="G645" s="31" t="s">
        <v>515</v>
      </c>
      <c r="H645" s="16" t="s">
        <v>39</v>
      </c>
      <c r="I645" s="17">
        <v>2210</v>
      </c>
      <c r="J645" s="15" t="s">
        <v>363</v>
      </c>
      <c r="K645" s="18">
        <f t="shared" si="13"/>
        <v>5700</v>
      </c>
      <c r="L645" s="18"/>
      <c r="M645" s="18"/>
      <c r="N645" s="57"/>
      <c r="O645" s="57">
        <v>1700</v>
      </c>
      <c r="P645" s="57">
        <v>2000</v>
      </c>
      <c r="Q645" s="57">
        <v>2000</v>
      </c>
      <c r="R645" s="57"/>
      <c r="S645" s="57"/>
      <c r="T645" s="57"/>
      <c r="U645" s="57"/>
      <c r="V645" s="57"/>
      <c r="W645" s="57"/>
      <c r="X645" s="58" t="s">
        <v>366</v>
      </c>
      <c r="Y645"/>
      <c r="Z645"/>
      <c r="AA645"/>
      <c r="AB645"/>
      <c r="AC645"/>
      <c r="AD645"/>
      <c r="AE645"/>
      <c r="AF645"/>
      <c r="AG645"/>
      <c r="AH645"/>
      <c r="AI645"/>
      <c r="AJ645"/>
      <c r="AK645"/>
      <c r="AL645"/>
      <c r="AM645"/>
      <c r="AN645"/>
      <c r="AO645"/>
      <c r="AP645"/>
      <c r="AQ645"/>
      <c r="AR645"/>
      <c r="AS645"/>
      <c r="AT645"/>
      <c r="AU645"/>
      <c r="AV645"/>
      <c r="AW645"/>
      <c r="AX645"/>
    </row>
    <row r="646" spans="1:50" s="1" customFormat="1" ht="120" x14ac:dyDescent="0.25">
      <c r="A646" s="14" t="s">
        <v>350</v>
      </c>
      <c r="B646" s="15">
        <v>2522221040</v>
      </c>
      <c r="C646" s="16" t="s">
        <v>26</v>
      </c>
      <c r="D646" s="16" t="s">
        <v>49</v>
      </c>
      <c r="E646" s="31" t="s">
        <v>387</v>
      </c>
      <c r="F646" s="79" t="s">
        <v>386</v>
      </c>
      <c r="G646" s="31" t="s">
        <v>536</v>
      </c>
      <c r="H646" s="16" t="s">
        <v>50</v>
      </c>
      <c r="I646" s="17">
        <v>3750</v>
      </c>
      <c r="J646" s="15" t="s">
        <v>50</v>
      </c>
      <c r="K646" s="18">
        <f t="shared" si="13"/>
        <v>9700</v>
      </c>
      <c r="L646" s="18"/>
      <c r="M646" s="18"/>
      <c r="N646" s="57"/>
      <c r="O646" s="57">
        <v>4850</v>
      </c>
      <c r="P646" s="57"/>
      <c r="Q646" s="57">
        <v>4850</v>
      </c>
      <c r="R646" s="57"/>
      <c r="S646" s="57"/>
      <c r="T646" s="57"/>
      <c r="U646" s="57"/>
      <c r="V646" s="57"/>
      <c r="W646" s="57"/>
      <c r="X646" s="58" t="s">
        <v>367</v>
      </c>
      <c r="Y646"/>
      <c r="Z646"/>
      <c r="AA646"/>
      <c r="AB646"/>
      <c r="AC646"/>
      <c r="AD646"/>
      <c r="AE646"/>
      <c r="AF646"/>
      <c r="AG646"/>
      <c r="AH646"/>
      <c r="AI646"/>
      <c r="AJ646"/>
      <c r="AK646"/>
      <c r="AL646"/>
      <c r="AM646"/>
      <c r="AN646"/>
      <c r="AO646"/>
      <c r="AP646"/>
      <c r="AQ646"/>
      <c r="AR646"/>
      <c r="AS646"/>
      <c r="AT646"/>
      <c r="AU646"/>
      <c r="AV646"/>
      <c r="AW646"/>
      <c r="AX646"/>
    </row>
    <row r="647" spans="1:50" s="1" customFormat="1" ht="120" x14ac:dyDescent="0.25">
      <c r="A647" s="14" t="s">
        <v>350</v>
      </c>
      <c r="B647" s="15">
        <v>2522221040</v>
      </c>
      <c r="C647" s="16" t="s">
        <v>26</v>
      </c>
      <c r="D647" s="16" t="s">
        <v>49</v>
      </c>
      <c r="E647" s="31" t="s">
        <v>387</v>
      </c>
      <c r="F647" s="79" t="s">
        <v>386</v>
      </c>
      <c r="G647" s="31" t="s">
        <v>536</v>
      </c>
      <c r="H647" s="16" t="s">
        <v>50</v>
      </c>
      <c r="I647" s="17">
        <v>3720</v>
      </c>
      <c r="J647" s="15" t="s">
        <v>50</v>
      </c>
      <c r="K647" s="18">
        <f t="shared" si="13"/>
        <v>2400</v>
      </c>
      <c r="L647" s="18"/>
      <c r="M647" s="18"/>
      <c r="N647" s="57"/>
      <c r="O647" s="57">
        <v>1200</v>
      </c>
      <c r="P647" s="57"/>
      <c r="Q647" s="57">
        <v>1200</v>
      </c>
      <c r="R647" s="57"/>
      <c r="S647" s="57"/>
      <c r="T647" s="57"/>
      <c r="U647" s="57"/>
      <c r="V647" s="57"/>
      <c r="W647" s="57"/>
      <c r="X647" s="58" t="s">
        <v>368</v>
      </c>
      <c r="Y647"/>
      <c r="Z647"/>
      <c r="AA647"/>
      <c r="AB647"/>
      <c r="AC647"/>
      <c r="AD647"/>
      <c r="AE647"/>
      <c r="AF647"/>
      <c r="AG647"/>
      <c r="AH647"/>
      <c r="AI647"/>
      <c r="AJ647"/>
      <c r="AK647"/>
      <c r="AL647"/>
      <c r="AM647"/>
      <c r="AN647"/>
      <c r="AO647"/>
      <c r="AP647"/>
      <c r="AQ647"/>
      <c r="AR647"/>
      <c r="AS647"/>
      <c r="AT647"/>
      <c r="AU647"/>
      <c r="AV647"/>
      <c r="AW647"/>
      <c r="AX647"/>
    </row>
    <row r="648" spans="1:50" s="1" customFormat="1" ht="120" x14ac:dyDescent="0.25">
      <c r="A648" s="14" t="s">
        <v>350</v>
      </c>
      <c r="B648" s="15">
        <v>2522221040</v>
      </c>
      <c r="C648" s="16" t="s">
        <v>26</v>
      </c>
      <c r="D648" s="16" t="s">
        <v>49</v>
      </c>
      <c r="E648" s="31" t="s">
        <v>387</v>
      </c>
      <c r="F648" s="79" t="s">
        <v>386</v>
      </c>
      <c r="G648" s="31" t="s">
        <v>536</v>
      </c>
      <c r="H648" s="16" t="s">
        <v>50</v>
      </c>
      <c r="I648" s="17">
        <v>2210</v>
      </c>
      <c r="J648" s="15" t="s">
        <v>50</v>
      </c>
      <c r="K648" s="18">
        <f t="shared" si="13"/>
        <v>4365</v>
      </c>
      <c r="L648" s="18"/>
      <c r="M648" s="18"/>
      <c r="N648" s="57"/>
      <c r="O648" s="57">
        <v>1455</v>
      </c>
      <c r="P648" s="57">
        <v>1455</v>
      </c>
      <c r="Q648" s="57">
        <v>1455</v>
      </c>
      <c r="R648" s="57"/>
      <c r="S648" s="57"/>
      <c r="T648" s="57"/>
      <c r="U648" s="57"/>
      <c r="V648" s="57"/>
      <c r="W648" s="57"/>
      <c r="X648" s="58" t="s">
        <v>369</v>
      </c>
      <c r="Y648"/>
      <c r="Z648"/>
      <c r="AA648"/>
      <c r="AB648"/>
      <c r="AC648"/>
      <c r="AD648"/>
      <c r="AE648"/>
      <c r="AF648"/>
      <c r="AG648"/>
      <c r="AH648"/>
      <c r="AI648"/>
      <c r="AJ648"/>
      <c r="AK648"/>
      <c r="AL648"/>
      <c r="AM648"/>
      <c r="AN648"/>
      <c r="AO648"/>
      <c r="AP648"/>
      <c r="AQ648"/>
      <c r="AR648"/>
      <c r="AS648"/>
      <c r="AT648"/>
      <c r="AU648"/>
      <c r="AV648"/>
      <c r="AW648"/>
      <c r="AX648"/>
    </row>
    <row r="649" spans="1:50" s="1" customFormat="1" ht="105" x14ac:dyDescent="0.25">
      <c r="A649" s="14" t="s">
        <v>350</v>
      </c>
      <c r="B649" s="15">
        <v>2522221040</v>
      </c>
      <c r="C649" s="16" t="s">
        <v>26</v>
      </c>
      <c r="D649" s="16" t="s">
        <v>47</v>
      </c>
      <c r="E649" s="31" t="s">
        <v>387</v>
      </c>
      <c r="F649" s="79" t="s">
        <v>386</v>
      </c>
      <c r="G649" s="31" t="s">
        <v>509</v>
      </c>
      <c r="H649" s="16" t="s">
        <v>48</v>
      </c>
      <c r="I649" s="17">
        <v>2210</v>
      </c>
      <c r="J649" s="15" t="s">
        <v>48</v>
      </c>
      <c r="K649" s="18">
        <f t="shared" si="13"/>
        <v>873</v>
      </c>
      <c r="L649" s="18"/>
      <c r="M649" s="18"/>
      <c r="N649" s="57"/>
      <c r="O649" s="57">
        <v>291</v>
      </c>
      <c r="P649" s="57">
        <v>291</v>
      </c>
      <c r="Q649" s="57">
        <v>291</v>
      </c>
      <c r="R649" s="57"/>
      <c r="S649" s="57"/>
      <c r="T649" s="57"/>
      <c r="U649" s="57"/>
      <c r="V649" s="57"/>
      <c r="W649" s="57"/>
      <c r="X649" s="58" t="s">
        <v>370</v>
      </c>
      <c r="Y649"/>
      <c r="Z649"/>
      <c r="AA649"/>
      <c r="AB649"/>
      <c r="AC649"/>
      <c r="AD649"/>
      <c r="AE649"/>
      <c r="AF649"/>
      <c r="AG649"/>
      <c r="AH649"/>
      <c r="AI649"/>
      <c r="AJ649"/>
      <c r="AK649"/>
      <c r="AL649"/>
      <c r="AM649"/>
      <c r="AN649"/>
      <c r="AO649"/>
      <c r="AP649"/>
      <c r="AQ649"/>
      <c r="AR649"/>
      <c r="AS649"/>
      <c r="AT649"/>
      <c r="AU649"/>
      <c r="AV649"/>
      <c r="AW649"/>
      <c r="AX649"/>
    </row>
    <row r="650" spans="1:50" s="1" customFormat="1" ht="105" x14ac:dyDescent="0.25">
      <c r="A650" s="14" t="s">
        <v>350</v>
      </c>
      <c r="B650" s="15">
        <v>2522221040</v>
      </c>
      <c r="C650" s="16" t="s">
        <v>26</v>
      </c>
      <c r="D650" s="16" t="s">
        <v>47</v>
      </c>
      <c r="E650" s="31" t="s">
        <v>387</v>
      </c>
      <c r="F650" s="79" t="s">
        <v>386</v>
      </c>
      <c r="G650" s="31" t="s">
        <v>509</v>
      </c>
      <c r="H650" s="16" t="s">
        <v>48</v>
      </c>
      <c r="I650" s="17">
        <v>3180</v>
      </c>
      <c r="J650" s="15" t="s">
        <v>48</v>
      </c>
      <c r="K650" s="18">
        <f t="shared" ref="K650:K674" si="14">SUM(L650:W650)</f>
        <v>5820</v>
      </c>
      <c r="L650" s="18"/>
      <c r="M650" s="18"/>
      <c r="N650" s="57"/>
      <c r="O650" s="57"/>
      <c r="P650" s="57"/>
      <c r="Q650" s="57">
        <v>5820</v>
      </c>
      <c r="R650" s="57"/>
      <c r="S650" s="57"/>
      <c r="T650" s="57"/>
      <c r="U650" s="57"/>
      <c r="V650" s="57"/>
      <c r="W650" s="57"/>
      <c r="X650" s="58" t="s">
        <v>371</v>
      </c>
      <c r="Y650"/>
      <c r="Z650"/>
      <c r="AA650"/>
      <c r="AB650"/>
      <c r="AC650"/>
      <c r="AD650"/>
      <c r="AE650"/>
      <c r="AF650"/>
      <c r="AG650"/>
      <c r="AH650"/>
      <c r="AI650"/>
      <c r="AJ650"/>
      <c r="AK650"/>
      <c r="AL650"/>
      <c r="AM650"/>
      <c r="AN650"/>
      <c r="AO650"/>
      <c r="AP650"/>
      <c r="AQ650"/>
      <c r="AR650"/>
      <c r="AS650"/>
      <c r="AT650"/>
      <c r="AU650"/>
      <c r="AV650"/>
      <c r="AW650"/>
      <c r="AX650"/>
    </row>
    <row r="651" spans="1:50" s="1" customFormat="1" ht="105" x14ac:dyDescent="0.25">
      <c r="A651" s="14" t="s">
        <v>350</v>
      </c>
      <c r="B651" s="15">
        <v>2522221040</v>
      </c>
      <c r="C651" s="16" t="s">
        <v>26</v>
      </c>
      <c r="D651" s="16" t="s">
        <v>47</v>
      </c>
      <c r="E651" s="31" t="s">
        <v>387</v>
      </c>
      <c r="F651" s="79" t="s">
        <v>386</v>
      </c>
      <c r="G651" s="31" t="s">
        <v>509</v>
      </c>
      <c r="H651" s="16" t="s">
        <v>48</v>
      </c>
      <c r="I651" s="17">
        <v>3720</v>
      </c>
      <c r="J651" s="15" t="s">
        <v>48</v>
      </c>
      <c r="K651" s="18">
        <f t="shared" si="14"/>
        <v>2740</v>
      </c>
      <c r="L651" s="18"/>
      <c r="M651" s="18"/>
      <c r="N651" s="57"/>
      <c r="O651" s="57">
        <v>1390</v>
      </c>
      <c r="P651" s="57">
        <v>1350</v>
      </c>
      <c r="Q651" s="57"/>
      <c r="R651" s="57"/>
      <c r="S651" s="57"/>
      <c r="T651" s="57"/>
      <c r="U651" s="57"/>
      <c r="V651" s="57"/>
      <c r="W651" s="57"/>
      <c r="X651" s="58" t="s">
        <v>372</v>
      </c>
      <c r="Y651"/>
      <c r="Z651"/>
      <c r="AA651"/>
      <c r="AB651"/>
      <c r="AC651"/>
      <c r="AD651"/>
      <c r="AE651"/>
      <c r="AF651"/>
      <c r="AG651"/>
      <c r="AH651"/>
      <c r="AI651"/>
      <c r="AJ651"/>
      <c r="AK651"/>
      <c r="AL651"/>
      <c r="AM651"/>
      <c r="AN651"/>
      <c r="AO651"/>
      <c r="AP651"/>
      <c r="AQ651"/>
      <c r="AR651"/>
      <c r="AS651"/>
      <c r="AT651"/>
      <c r="AU651"/>
      <c r="AV651"/>
      <c r="AW651"/>
      <c r="AX651"/>
    </row>
    <row r="652" spans="1:50" s="1" customFormat="1" ht="105" x14ac:dyDescent="0.25">
      <c r="A652" s="14" t="s">
        <v>350</v>
      </c>
      <c r="B652" s="15">
        <v>2522221040</v>
      </c>
      <c r="C652" s="16" t="s">
        <v>26</v>
      </c>
      <c r="D652" s="16" t="s">
        <v>47</v>
      </c>
      <c r="E652" s="31" t="s">
        <v>387</v>
      </c>
      <c r="F652" s="79" t="s">
        <v>386</v>
      </c>
      <c r="G652" s="31" t="s">
        <v>509</v>
      </c>
      <c r="H652" s="16" t="s">
        <v>48</v>
      </c>
      <c r="I652" s="17">
        <v>3750</v>
      </c>
      <c r="J652" s="15" t="s">
        <v>48</v>
      </c>
      <c r="K652" s="18">
        <f t="shared" si="14"/>
        <v>1940</v>
      </c>
      <c r="L652" s="18"/>
      <c r="M652" s="18"/>
      <c r="N652" s="57"/>
      <c r="O652" s="57">
        <v>970</v>
      </c>
      <c r="P652" s="57">
        <v>970</v>
      </c>
      <c r="Q652" s="57"/>
      <c r="R652" s="57"/>
      <c r="S652" s="57"/>
      <c r="T652" s="57"/>
      <c r="U652" s="57"/>
      <c r="V652" s="57"/>
      <c r="W652" s="57"/>
      <c r="X652" s="58" t="s">
        <v>373</v>
      </c>
      <c r="Y652"/>
      <c r="Z652"/>
      <c r="AA652"/>
      <c r="AB652"/>
      <c r="AC652"/>
      <c r="AD652"/>
      <c r="AE652"/>
      <c r="AF652"/>
      <c r="AG652"/>
      <c r="AH652"/>
      <c r="AI652"/>
      <c r="AJ652"/>
      <c r="AK652"/>
      <c r="AL652"/>
      <c r="AM652"/>
      <c r="AN652"/>
      <c r="AO652"/>
      <c r="AP652"/>
      <c r="AQ652"/>
      <c r="AR652"/>
      <c r="AS652"/>
      <c r="AT652"/>
      <c r="AU652"/>
      <c r="AV652"/>
      <c r="AW652"/>
      <c r="AX652"/>
    </row>
    <row r="653" spans="1:50" s="1" customFormat="1" ht="60" x14ac:dyDescent="0.25">
      <c r="A653" s="14" t="s">
        <v>350</v>
      </c>
      <c r="B653" s="15">
        <v>1422730001</v>
      </c>
      <c r="C653" s="16" t="s">
        <v>26</v>
      </c>
      <c r="D653" s="16" t="s">
        <v>47</v>
      </c>
      <c r="E653" s="31" t="s">
        <v>387</v>
      </c>
      <c r="F653" s="79" t="s">
        <v>386</v>
      </c>
      <c r="G653" s="31" t="s">
        <v>509</v>
      </c>
      <c r="H653" s="16" t="s">
        <v>48</v>
      </c>
      <c r="I653" s="17">
        <v>3390</v>
      </c>
      <c r="J653" s="15" t="s">
        <v>67</v>
      </c>
      <c r="K653" s="18">
        <f t="shared" si="14"/>
        <v>29100</v>
      </c>
      <c r="L653" s="18"/>
      <c r="M653" s="18"/>
      <c r="N653" s="57"/>
      <c r="O653" s="57"/>
      <c r="P653" s="57"/>
      <c r="Q653" s="57"/>
      <c r="R653" s="57"/>
      <c r="S653" s="57">
        <v>29100</v>
      </c>
      <c r="T653" s="57"/>
      <c r="U653" s="57"/>
      <c r="V653" s="57"/>
      <c r="W653" s="57"/>
      <c r="X653" s="58" t="s">
        <v>374</v>
      </c>
      <c r="Y653"/>
      <c r="Z653"/>
      <c r="AA653"/>
      <c r="AB653"/>
      <c r="AC653"/>
      <c r="AD653"/>
      <c r="AE653"/>
      <c r="AF653"/>
      <c r="AG653"/>
      <c r="AH653"/>
      <c r="AI653"/>
      <c r="AJ653"/>
      <c r="AK653"/>
      <c r="AL653"/>
      <c r="AM653"/>
      <c r="AN653"/>
      <c r="AO653"/>
      <c r="AP653"/>
      <c r="AQ653"/>
      <c r="AR653"/>
      <c r="AS653"/>
      <c r="AT653"/>
      <c r="AU653"/>
      <c r="AV653"/>
      <c r="AW653"/>
      <c r="AX653"/>
    </row>
    <row r="654" spans="1:50" s="1" customFormat="1" ht="90" x14ac:dyDescent="0.25">
      <c r="A654" s="14" t="s">
        <v>350</v>
      </c>
      <c r="B654" s="15">
        <v>1422730001</v>
      </c>
      <c r="C654" s="16" t="s">
        <v>26</v>
      </c>
      <c r="D654" s="16" t="s">
        <v>47</v>
      </c>
      <c r="E654" s="31" t="s">
        <v>387</v>
      </c>
      <c r="F654" s="79" t="s">
        <v>386</v>
      </c>
      <c r="G654" s="31" t="s">
        <v>509</v>
      </c>
      <c r="H654" s="16" t="s">
        <v>48</v>
      </c>
      <c r="I654" s="17">
        <v>3611</v>
      </c>
      <c r="J654" s="15" t="s">
        <v>351</v>
      </c>
      <c r="K654" s="18">
        <f t="shared" si="14"/>
        <v>58200</v>
      </c>
      <c r="L654" s="18"/>
      <c r="M654" s="18"/>
      <c r="N654" s="57"/>
      <c r="O654" s="57"/>
      <c r="P654" s="57"/>
      <c r="Q654" s="57"/>
      <c r="R654" s="57">
        <v>58200</v>
      </c>
      <c r="S654" s="57"/>
      <c r="T654" s="57"/>
      <c r="U654" s="57"/>
      <c r="V654" s="57"/>
      <c r="W654" s="57"/>
      <c r="X654" s="58" t="s">
        <v>355</v>
      </c>
      <c r="Y654"/>
      <c r="Z654"/>
      <c r="AA654"/>
      <c r="AB654"/>
      <c r="AC654"/>
      <c r="AD654"/>
      <c r="AE654"/>
      <c r="AF654"/>
      <c r="AG654"/>
      <c r="AH654"/>
      <c r="AI654"/>
      <c r="AJ654"/>
      <c r="AK654"/>
      <c r="AL654"/>
      <c r="AM654"/>
      <c r="AN654"/>
      <c r="AO654"/>
      <c r="AP654"/>
      <c r="AQ654"/>
      <c r="AR654"/>
      <c r="AS654"/>
      <c r="AT654"/>
      <c r="AU654"/>
      <c r="AV654"/>
      <c r="AW654"/>
      <c r="AX654"/>
    </row>
    <row r="655" spans="1:50" s="1" customFormat="1" ht="90" x14ac:dyDescent="0.25">
      <c r="A655" s="14" t="s">
        <v>350</v>
      </c>
      <c r="B655" s="15">
        <v>1422730001</v>
      </c>
      <c r="C655" s="16" t="s">
        <v>26</v>
      </c>
      <c r="D655" s="16" t="s">
        <v>47</v>
      </c>
      <c r="E655" s="31" t="s">
        <v>387</v>
      </c>
      <c r="F655" s="79" t="s">
        <v>386</v>
      </c>
      <c r="G655" s="31" t="s">
        <v>509</v>
      </c>
      <c r="H655" s="16" t="s">
        <v>48</v>
      </c>
      <c r="I655" s="17">
        <v>3612</v>
      </c>
      <c r="J655" s="15" t="s">
        <v>351</v>
      </c>
      <c r="K655" s="18">
        <f t="shared" si="14"/>
        <v>14350</v>
      </c>
      <c r="L655" s="18"/>
      <c r="M655" s="18"/>
      <c r="N655" s="57"/>
      <c r="O655" s="57"/>
      <c r="P655" s="57"/>
      <c r="Q655" s="57"/>
      <c r="R655" s="57"/>
      <c r="S655" s="57">
        <v>14350</v>
      </c>
      <c r="T655" s="57"/>
      <c r="U655" s="57"/>
      <c r="V655" s="57"/>
      <c r="W655" s="57"/>
      <c r="X655" s="58" t="s">
        <v>356</v>
      </c>
      <c r="Y655"/>
      <c r="Z655"/>
      <c r="AA655"/>
      <c r="AB655"/>
      <c r="AC655"/>
      <c r="AD655"/>
      <c r="AE655"/>
      <c r="AF655"/>
      <c r="AG655"/>
      <c r="AH655"/>
      <c r="AI655"/>
      <c r="AJ655"/>
      <c r="AK655"/>
      <c r="AL655"/>
      <c r="AM655"/>
      <c r="AN655"/>
      <c r="AO655"/>
      <c r="AP655"/>
      <c r="AQ655"/>
      <c r="AR655"/>
      <c r="AS655"/>
      <c r="AT655"/>
      <c r="AU655"/>
      <c r="AV655"/>
      <c r="AW655"/>
      <c r="AX655"/>
    </row>
    <row r="656" spans="1:50" s="1" customFormat="1" ht="120.75" x14ac:dyDescent="0.25">
      <c r="A656" s="14" t="s">
        <v>350</v>
      </c>
      <c r="B656" s="15">
        <v>1422730001</v>
      </c>
      <c r="C656" s="16" t="s">
        <v>26</v>
      </c>
      <c r="D656" s="16" t="s">
        <v>47</v>
      </c>
      <c r="E656" s="31" t="s">
        <v>387</v>
      </c>
      <c r="F656" s="79" t="s">
        <v>386</v>
      </c>
      <c r="G656" s="31" t="s">
        <v>509</v>
      </c>
      <c r="H656" s="16" t="s">
        <v>48</v>
      </c>
      <c r="I656" s="17">
        <v>2210</v>
      </c>
      <c r="J656" s="15" t="s">
        <v>351</v>
      </c>
      <c r="K656" s="18">
        <f t="shared" si="14"/>
        <v>10000</v>
      </c>
      <c r="L656" s="18"/>
      <c r="M656" s="18"/>
      <c r="N656" s="57"/>
      <c r="O656" s="57"/>
      <c r="P656" s="57"/>
      <c r="Q656" s="57"/>
      <c r="R656" s="57"/>
      <c r="S656" s="57"/>
      <c r="T656" s="57">
        <v>3000</v>
      </c>
      <c r="U656" s="57">
        <v>4000</v>
      </c>
      <c r="V656" s="57">
        <v>3000</v>
      </c>
      <c r="W656" s="57"/>
      <c r="X656" s="58" t="s">
        <v>359</v>
      </c>
      <c r="Y656"/>
      <c r="Z656"/>
      <c r="AA656"/>
      <c r="AB656"/>
      <c r="AC656"/>
      <c r="AD656"/>
      <c r="AE656"/>
      <c r="AF656"/>
      <c r="AG656"/>
      <c r="AH656"/>
      <c r="AI656"/>
      <c r="AJ656"/>
      <c r="AK656"/>
      <c r="AL656"/>
      <c r="AM656"/>
      <c r="AN656"/>
      <c r="AO656"/>
      <c r="AP656"/>
      <c r="AQ656"/>
      <c r="AR656"/>
      <c r="AS656"/>
      <c r="AT656"/>
      <c r="AU656"/>
      <c r="AV656"/>
      <c r="AW656"/>
      <c r="AX656"/>
    </row>
    <row r="657" spans="1:50" s="1" customFormat="1" ht="90" x14ac:dyDescent="0.25">
      <c r="A657" s="14" t="s">
        <v>350</v>
      </c>
      <c r="B657" s="15">
        <v>1422730001</v>
      </c>
      <c r="C657" s="16" t="s">
        <v>26</v>
      </c>
      <c r="D657" s="16" t="s">
        <v>47</v>
      </c>
      <c r="E657" s="31" t="s">
        <v>387</v>
      </c>
      <c r="F657" s="79" t="s">
        <v>386</v>
      </c>
      <c r="G657" s="31" t="s">
        <v>509</v>
      </c>
      <c r="H657" s="16" t="s">
        <v>48</v>
      </c>
      <c r="I657" s="17">
        <v>3360</v>
      </c>
      <c r="J657" s="15" t="s">
        <v>351</v>
      </c>
      <c r="K657" s="18">
        <f t="shared" si="14"/>
        <v>4850</v>
      </c>
      <c r="L657" s="18"/>
      <c r="M657" s="18"/>
      <c r="N657" s="57"/>
      <c r="O657" s="57"/>
      <c r="P657" s="57"/>
      <c r="Q657" s="57"/>
      <c r="R657" s="57"/>
      <c r="S657" s="57"/>
      <c r="T657" s="57"/>
      <c r="U657" s="57">
        <v>4850</v>
      </c>
      <c r="V657" s="57"/>
      <c r="W657" s="57"/>
      <c r="X657" s="58" t="s">
        <v>352</v>
      </c>
      <c r="Y657"/>
      <c r="Z657"/>
      <c r="AA657"/>
      <c r="AB657"/>
      <c r="AC657"/>
      <c r="AD657"/>
      <c r="AE657"/>
      <c r="AF657"/>
      <c r="AG657"/>
      <c r="AH657"/>
      <c r="AI657"/>
      <c r="AJ657"/>
      <c r="AK657"/>
      <c r="AL657"/>
      <c r="AM657"/>
      <c r="AN657"/>
      <c r="AO657"/>
      <c r="AP657"/>
      <c r="AQ657"/>
      <c r="AR657"/>
      <c r="AS657"/>
      <c r="AT657"/>
      <c r="AU657"/>
      <c r="AV657"/>
      <c r="AW657"/>
      <c r="AX657"/>
    </row>
    <row r="658" spans="1:50" s="1" customFormat="1" ht="90" x14ac:dyDescent="0.25">
      <c r="A658" s="14" t="s">
        <v>350</v>
      </c>
      <c r="B658" s="15">
        <v>1422730001</v>
      </c>
      <c r="C658" s="16" t="s">
        <v>26</v>
      </c>
      <c r="D658" s="16" t="s">
        <v>47</v>
      </c>
      <c r="E658" s="31" t="s">
        <v>387</v>
      </c>
      <c r="F658" s="79" t="s">
        <v>386</v>
      </c>
      <c r="G658" s="31" t="s">
        <v>509</v>
      </c>
      <c r="H658" s="16" t="s">
        <v>48</v>
      </c>
      <c r="I658" s="17">
        <v>3290</v>
      </c>
      <c r="J658" s="15" t="s">
        <v>351</v>
      </c>
      <c r="K658" s="18">
        <f t="shared" si="14"/>
        <v>82450</v>
      </c>
      <c r="L658" s="18"/>
      <c r="M658" s="18"/>
      <c r="N658" s="57"/>
      <c r="O658" s="57"/>
      <c r="P658" s="57"/>
      <c r="Q658" s="57"/>
      <c r="R658" s="57"/>
      <c r="S658" s="57"/>
      <c r="T658" s="57">
        <v>82450</v>
      </c>
      <c r="U658" s="57"/>
      <c r="V658" s="57"/>
      <c r="W658" s="57"/>
      <c r="X658" s="58" t="s">
        <v>361</v>
      </c>
      <c r="Y658"/>
      <c r="Z658"/>
      <c r="AA658"/>
      <c r="AB658"/>
      <c r="AC658"/>
      <c r="AD658"/>
      <c r="AE658"/>
      <c r="AF658"/>
      <c r="AG658"/>
      <c r="AH658"/>
      <c r="AI658"/>
      <c r="AJ658"/>
      <c r="AK658"/>
      <c r="AL658"/>
      <c r="AM658"/>
      <c r="AN658"/>
      <c r="AO658"/>
      <c r="AP658"/>
      <c r="AQ658"/>
      <c r="AR658"/>
      <c r="AS658"/>
      <c r="AT658"/>
      <c r="AU658"/>
      <c r="AV658"/>
      <c r="AW658"/>
      <c r="AX658"/>
    </row>
    <row r="659" spans="1:50" s="1" customFormat="1" ht="90" x14ac:dyDescent="0.25">
      <c r="A659" s="14" t="s">
        <v>350</v>
      </c>
      <c r="B659" s="15">
        <v>1422730001</v>
      </c>
      <c r="C659" s="16" t="s">
        <v>26</v>
      </c>
      <c r="D659" s="16" t="s">
        <v>47</v>
      </c>
      <c r="E659" s="31" t="s">
        <v>387</v>
      </c>
      <c r="F659" s="79" t="s">
        <v>386</v>
      </c>
      <c r="G659" s="31" t="s">
        <v>509</v>
      </c>
      <c r="H659" s="16" t="s">
        <v>48</v>
      </c>
      <c r="I659" s="17">
        <v>3750</v>
      </c>
      <c r="J659" s="15" t="s">
        <v>351</v>
      </c>
      <c r="K659" s="18">
        <f t="shared" si="14"/>
        <v>2910</v>
      </c>
      <c r="L659" s="18"/>
      <c r="M659" s="18"/>
      <c r="N659" s="57"/>
      <c r="O659" s="57"/>
      <c r="P659" s="57"/>
      <c r="Q659" s="57"/>
      <c r="R659" s="57"/>
      <c r="S659" s="57">
        <v>2910</v>
      </c>
      <c r="T659" s="57"/>
      <c r="U659" s="57"/>
      <c r="V659" s="57"/>
      <c r="W659" s="57"/>
      <c r="X659" s="58" t="s">
        <v>362</v>
      </c>
      <c r="Y659"/>
      <c r="Z659"/>
      <c r="AA659"/>
      <c r="AB659"/>
      <c r="AC659"/>
      <c r="AD659"/>
      <c r="AE659"/>
      <c r="AF659"/>
      <c r="AG659"/>
      <c r="AH659"/>
      <c r="AI659"/>
      <c r="AJ659"/>
      <c r="AK659"/>
      <c r="AL659"/>
      <c r="AM659"/>
      <c r="AN659"/>
      <c r="AO659"/>
      <c r="AP659"/>
      <c r="AQ659"/>
      <c r="AR659"/>
      <c r="AS659"/>
      <c r="AT659"/>
      <c r="AU659"/>
      <c r="AV659"/>
      <c r="AW659"/>
      <c r="AX659"/>
    </row>
    <row r="660" spans="1:50" s="1" customFormat="1" ht="90" x14ac:dyDescent="0.25">
      <c r="A660" s="14" t="s">
        <v>350</v>
      </c>
      <c r="B660" s="15">
        <v>1422730001</v>
      </c>
      <c r="C660" s="16" t="s">
        <v>26</v>
      </c>
      <c r="D660" s="16" t="s">
        <v>47</v>
      </c>
      <c r="E660" s="31" t="s">
        <v>387</v>
      </c>
      <c r="F660" s="79" t="s">
        <v>386</v>
      </c>
      <c r="G660" s="31" t="s">
        <v>509</v>
      </c>
      <c r="H660" s="16" t="s">
        <v>48</v>
      </c>
      <c r="I660" s="17">
        <v>3720</v>
      </c>
      <c r="J660" s="15" t="s">
        <v>351</v>
      </c>
      <c r="K660" s="18">
        <f t="shared" si="14"/>
        <v>1455</v>
      </c>
      <c r="L660" s="18"/>
      <c r="M660" s="18"/>
      <c r="N660" s="57"/>
      <c r="O660" s="57"/>
      <c r="P660" s="57"/>
      <c r="Q660" s="57"/>
      <c r="R660" s="57"/>
      <c r="S660" s="57">
        <v>1455</v>
      </c>
      <c r="T660" s="57"/>
      <c r="U660" s="57"/>
      <c r="V660" s="57"/>
      <c r="W660" s="57"/>
      <c r="X660" s="58" t="s">
        <v>362</v>
      </c>
      <c r="Y660"/>
      <c r="Z660"/>
      <c r="AA660"/>
      <c r="AB660"/>
      <c r="AC660"/>
      <c r="AD660"/>
      <c r="AE660"/>
      <c r="AF660"/>
      <c r="AG660"/>
      <c r="AH660"/>
      <c r="AI660"/>
      <c r="AJ660"/>
      <c r="AK660"/>
      <c r="AL660"/>
      <c r="AM660"/>
      <c r="AN660"/>
      <c r="AO660"/>
      <c r="AP660"/>
      <c r="AQ660"/>
      <c r="AR660"/>
      <c r="AS660"/>
      <c r="AT660"/>
      <c r="AU660"/>
      <c r="AV660"/>
      <c r="AW660"/>
      <c r="AX660"/>
    </row>
    <row r="661" spans="1:50" s="1" customFormat="1" ht="120" x14ac:dyDescent="0.25">
      <c r="A661" s="14" t="s">
        <v>350</v>
      </c>
      <c r="B661" s="15">
        <v>1422730001</v>
      </c>
      <c r="C661" s="16" t="s">
        <v>31</v>
      </c>
      <c r="D661" s="16" t="s">
        <v>38</v>
      </c>
      <c r="E661" s="31" t="s">
        <v>387</v>
      </c>
      <c r="F661" s="79" t="s">
        <v>386</v>
      </c>
      <c r="G661" s="31" t="s">
        <v>515</v>
      </c>
      <c r="H661" s="16" t="s">
        <v>39</v>
      </c>
      <c r="I661" s="17">
        <v>3360</v>
      </c>
      <c r="J661" s="15" t="s">
        <v>363</v>
      </c>
      <c r="K661" s="18">
        <f t="shared" si="14"/>
        <v>4365</v>
      </c>
      <c r="L661" s="18"/>
      <c r="M661" s="18"/>
      <c r="N661" s="57"/>
      <c r="O661" s="57"/>
      <c r="P661" s="57"/>
      <c r="Q661" s="57"/>
      <c r="R661" s="57"/>
      <c r="S661" s="57">
        <v>1455</v>
      </c>
      <c r="T661" s="57">
        <v>1455</v>
      </c>
      <c r="U661" s="57">
        <v>1455</v>
      </c>
      <c r="V661" s="57"/>
      <c r="W661" s="57"/>
      <c r="X661" s="58" t="s">
        <v>364</v>
      </c>
      <c r="Y661"/>
      <c r="Z661"/>
      <c r="AA661"/>
      <c r="AB661"/>
      <c r="AC661"/>
      <c r="AD661"/>
      <c r="AE661"/>
      <c r="AF661"/>
      <c r="AG661"/>
      <c r="AH661"/>
      <c r="AI661"/>
      <c r="AJ661"/>
      <c r="AK661"/>
      <c r="AL661"/>
      <c r="AM661"/>
      <c r="AN661"/>
      <c r="AO661"/>
      <c r="AP661"/>
      <c r="AQ661"/>
      <c r="AR661"/>
      <c r="AS661"/>
      <c r="AT661"/>
      <c r="AU661"/>
      <c r="AV661"/>
      <c r="AW661"/>
      <c r="AX661"/>
    </row>
    <row r="662" spans="1:50" s="1" customFormat="1" ht="120" x14ac:dyDescent="0.25">
      <c r="A662" s="14" t="s">
        <v>350</v>
      </c>
      <c r="B662" s="15">
        <v>1422730001</v>
      </c>
      <c r="C662" s="16" t="s">
        <v>31</v>
      </c>
      <c r="D662" s="16" t="s">
        <v>38</v>
      </c>
      <c r="E662" s="31" t="s">
        <v>387</v>
      </c>
      <c r="F662" s="79" t="s">
        <v>386</v>
      </c>
      <c r="G662" s="31" t="s">
        <v>515</v>
      </c>
      <c r="H662" s="16" t="s">
        <v>39</v>
      </c>
      <c r="I662" s="17">
        <v>3750</v>
      </c>
      <c r="J662" s="15" t="s">
        <v>363</v>
      </c>
      <c r="K662" s="18">
        <f t="shared" si="14"/>
        <v>2910</v>
      </c>
      <c r="L662" s="18"/>
      <c r="M662" s="18"/>
      <c r="N662" s="57"/>
      <c r="O662" s="57"/>
      <c r="P662" s="57"/>
      <c r="Q662" s="57"/>
      <c r="R662" s="57"/>
      <c r="S662" s="57">
        <v>2910</v>
      </c>
      <c r="T662" s="57"/>
      <c r="U662" s="57"/>
      <c r="V662" s="57"/>
      <c r="W662" s="57"/>
      <c r="X662" s="58" t="s">
        <v>365</v>
      </c>
      <c r="Y662"/>
      <c r="Z662"/>
      <c r="AA662"/>
      <c r="AB662"/>
      <c r="AC662"/>
      <c r="AD662"/>
      <c r="AE662"/>
      <c r="AF662"/>
      <c r="AG662"/>
      <c r="AH662"/>
      <c r="AI662"/>
      <c r="AJ662"/>
      <c r="AK662"/>
      <c r="AL662"/>
      <c r="AM662"/>
      <c r="AN662"/>
      <c r="AO662"/>
      <c r="AP662"/>
      <c r="AQ662"/>
      <c r="AR662"/>
      <c r="AS662"/>
      <c r="AT662"/>
      <c r="AU662"/>
      <c r="AV662"/>
      <c r="AW662"/>
      <c r="AX662"/>
    </row>
    <row r="663" spans="1:50" s="1" customFormat="1" ht="120" x14ac:dyDescent="0.25">
      <c r="A663" s="14" t="s">
        <v>350</v>
      </c>
      <c r="B663" s="15">
        <v>1422730001</v>
      </c>
      <c r="C663" s="16" t="s">
        <v>31</v>
      </c>
      <c r="D663" s="16" t="s">
        <v>38</v>
      </c>
      <c r="E663" s="31" t="s">
        <v>387</v>
      </c>
      <c r="F663" s="79" t="s">
        <v>386</v>
      </c>
      <c r="G663" s="31" t="s">
        <v>515</v>
      </c>
      <c r="H663" s="16" t="s">
        <v>39</v>
      </c>
      <c r="I663" s="17">
        <v>2210</v>
      </c>
      <c r="J663" s="15" t="s">
        <v>363</v>
      </c>
      <c r="K663" s="18">
        <f t="shared" si="14"/>
        <v>4000</v>
      </c>
      <c r="L663" s="18"/>
      <c r="M663" s="18"/>
      <c r="N663" s="57"/>
      <c r="O663" s="57"/>
      <c r="P663" s="57"/>
      <c r="Q663" s="57"/>
      <c r="R663" s="57"/>
      <c r="S663" s="57">
        <v>1000</v>
      </c>
      <c r="T663" s="57">
        <v>1000</v>
      </c>
      <c r="U663" s="57">
        <v>1000</v>
      </c>
      <c r="V663" s="57">
        <v>1000</v>
      </c>
      <c r="W663" s="57"/>
      <c r="X663" s="58" t="s">
        <v>366</v>
      </c>
      <c r="Y663"/>
      <c r="Z663"/>
      <c r="AA663"/>
      <c r="AB663"/>
      <c r="AC663"/>
      <c r="AD663"/>
      <c r="AE663"/>
      <c r="AF663"/>
      <c r="AG663"/>
      <c r="AH663"/>
      <c r="AI663"/>
      <c r="AJ663"/>
      <c r="AK663"/>
      <c r="AL663"/>
      <c r="AM663"/>
      <c r="AN663"/>
      <c r="AO663"/>
      <c r="AP663"/>
      <c r="AQ663"/>
      <c r="AR663"/>
      <c r="AS663"/>
      <c r="AT663"/>
      <c r="AU663"/>
      <c r="AV663"/>
      <c r="AW663"/>
      <c r="AX663"/>
    </row>
    <row r="664" spans="1:50" s="1" customFormat="1" ht="120" x14ac:dyDescent="0.25">
      <c r="A664" s="14" t="s">
        <v>350</v>
      </c>
      <c r="B664" s="15">
        <v>1422730001</v>
      </c>
      <c r="C664" s="16" t="s">
        <v>26</v>
      </c>
      <c r="D664" s="16" t="s">
        <v>49</v>
      </c>
      <c r="E664" s="31" t="s">
        <v>387</v>
      </c>
      <c r="F664" s="79" t="s">
        <v>386</v>
      </c>
      <c r="G664" s="31" t="s">
        <v>536</v>
      </c>
      <c r="H664" s="16" t="s">
        <v>50</v>
      </c>
      <c r="I664" s="17">
        <v>3750</v>
      </c>
      <c r="J664" s="15" t="s">
        <v>50</v>
      </c>
      <c r="K664" s="18">
        <f t="shared" si="14"/>
        <v>9700</v>
      </c>
      <c r="L664" s="18"/>
      <c r="M664" s="18"/>
      <c r="N664" s="57"/>
      <c r="O664" s="57"/>
      <c r="P664" s="57"/>
      <c r="Q664" s="57"/>
      <c r="R664" s="57"/>
      <c r="S664" s="57"/>
      <c r="T664" s="57">
        <v>4850</v>
      </c>
      <c r="U664" s="57"/>
      <c r="V664" s="57">
        <v>4850</v>
      </c>
      <c r="W664" s="57"/>
      <c r="X664" s="58" t="s">
        <v>367</v>
      </c>
      <c r="Y664"/>
      <c r="Z664"/>
      <c r="AA664"/>
      <c r="AB664"/>
      <c r="AC664"/>
      <c r="AD664"/>
      <c r="AE664"/>
      <c r="AF664"/>
      <c r="AG664"/>
      <c r="AH664"/>
      <c r="AI664"/>
      <c r="AJ664"/>
      <c r="AK664"/>
      <c r="AL664"/>
      <c r="AM664"/>
      <c r="AN664"/>
      <c r="AO664"/>
      <c r="AP664"/>
      <c r="AQ664"/>
      <c r="AR664"/>
      <c r="AS664"/>
      <c r="AT664"/>
      <c r="AU664"/>
      <c r="AV664"/>
      <c r="AW664"/>
      <c r="AX664"/>
    </row>
    <row r="665" spans="1:50" s="1" customFormat="1" ht="120" x14ac:dyDescent="0.25">
      <c r="A665" s="14" t="s">
        <v>350</v>
      </c>
      <c r="B665" s="15">
        <v>1422730001</v>
      </c>
      <c r="C665" s="16" t="s">
        <v>26</v>
      </c>
      <c r="D665" s="16" t="s">
        <v>49</v>
      </c>
      <c r="E665" s="31" t="s">
        <v>387</v>
      </c>
      <c r="F665" s="79" t="s">
        <v>386</v>
      </c>
      <c r="G665" s="31" t="s">
        <v>536</v>
      </c>
      <c r="H665" s="16" t="s">
        <v>50</v>
      </c>
      <c r="I665" s="17">
        <v>3720</v>
      </c>
      <c r="J665" s="15" t="s">
        <v>50</v>
      </c>
      <c r="K665" s="18">
        <f t="shared" si="14"/>
        <v>2450</v>
      </c>
      <c r="L665" s="18"/>
      <c r="M665" s="18"/>
      <c r="N665" s="57"/>
      <c r="O665" s="57"/>
      <c r="P665" s="57"/>
      <c r="Q665" s="57"/>
      <c r="R665" s="57"/>
      <c r="S665" s="57"/>
      <c r="T665" s="57">
        <v>1200</v>
      </c>
      <c r="U665" s="57"/>
      <c r="V665" s="57">
        <v>1250</v>
      </c>
      <c r="W665" s="57"/>
      <c r="X665" s="58" t="s">
        <v>368</v>
      </c>
      <c r="Y665"/>
      <c r="Z665"/>
      <c r="AA665"/>
      <c r="AB665"/>
      <c r="AC665"/>
      <c r="AD665"/>
      <c r="AE665"/>
      <c r="AF665"/>
      <c r="AG665"/>
      <c r="AH665"/>
      <c r="AI665"/>
      <c r="AJ665"/>
      <c r="AK665"/>
      <c r="AL665"/>
      <c r="AM665"/>
      <c r="AN665"/>
      <c r="AO665"/>
      <c r="AP665"/>
      <c r="AQ665"/>
      <c r="AR665"/>
      <c r="AS665"/>
      <c r="AT665"/>
      <c r="AU665"/>
      <c r="AV665"/>
      <c r="AW665"/>
      <c r="AX665"/>
    </row>
    <row r="666" spans="1:50" s="1" customFormat="1" ht="120" x14ac:dyDescent="0.25">
      <c r="A666" s="14" t="s">
        <v>350</v>
      </c>
      <c r="B666" s="15">
        <v>1422730001</v>
      </c>
      <c r="C666" s="16" t="s">
        <v>26</v>
      </c>
      <c r="D666" s="16" t="s">
        <v>49</v>
      </c>
      <c r="E666" s="31" t="s">
        <v>387</v>
      </c>
      <c r="F666" s="79" t="s">
        <v>386</v>
      </c>
      <c r="G666" s="31" t="s">
        <v>536</v>
      </c>
      <c r="H666" s="16" t="s">
        <v>50</v>
      </c>
      <c r="I666" s="17">
        <v>3230</v>
      </c>
      <c r="J666" s="15" t="s">
        <v>50</v>
      </c>
      <c r="K666" s="18">
        <f t="shared" si="14"/>
        <v>4850</v>
      </c>
      <c r="L666" s="18"/>
      <c r="M666" s="18"/>
      <c r="N666" s="57"/>
      <c r="O666" s="57"/>
      <c r="P666" s="57"/>
      <c r="Q666" s="57"/>
      <c r="R666" s="57"/>
      <c r="S666" s="57">
        <v>4850</v>
      </c>
      <c r="T666" s="57"/>
      <c r="U666" s="57"/>
      <c r="V666" s="57"/>
      <c r="W666" s="57"/>
      <c r="X666" s="58" t="s">
        <v>375</v>
      </c>
      <c r="Y666"/>
      <c r="Z666"/>
      <c r="AA666"/>
      <c r="AB666"/>
      <c r="AC666"/>
      <c r="AD666"/>
      <c r="AE666"/>
      <c r="AF666"/>
      <c r="AG666"/>
      <c r="AH666"/>
      <c r="AI666"/>
      <c r="AJ666"/>
      <c r="AK666"/>
      <c r="AL666"/>
      <c r="AM666"/>
      <c r="AN666"/>
      <c r="AO666"/>
      <c r="AP666"/>
      <c r="AQ666"/>
      <c r="AR666"/>
      <c r="AS666"/>
      <c r="AT666"/>
      <c r="AU666"/>
      <c r="AV666"/>
      <c r="AW666"/>
      <c r="AX666"/>
    </row>
    <row r="667" spans="1:50" s="1" customFormat="1" ht="120" x14ac:dyDescent="0.25">
      <c r="A667" s="14" t="s">
        <v>350</v>
      </c>
      <c r="B667" s="15">
        <v>1422730001</v>
      </c>
      <c r="C667" s="16" t="s">
        <v>26</v>
      </c>
      <c r="D667" s="16" t="s">
        <v>49</v>
      </c>
      <c r="E667" s="31" t="s">
        <v>387</v>
      </c>
      <c r="F667" s="79" t="s">
        <v>386</v>
      </c>
      <c r="G667" s="31" t="s">
        <v>536</v>
      </c>
      <c r="H667" s="16" t="s">
        <v>50</v>
      </c>
      <c r="I667" s="17">
        <v>2210</v>
      </c>
      <c r="J667" s="15" t="s">
        <v>50</v>
      </c>
      <c r="K667" s="18">
        <f t="shared" si="14"/>
        <v>4365</v>
      </c>
      <c r="L667" s="18"/>
      <c r="M667" s="18"/>
      <c r="N667" s="57"/>
      <c r="O667" s="57"/>
      <c r="P667" s="57"/>
      <c r="Q667" s="57"/>
      <c r="R667" s="57"/>
      <c r="S667" s="57">
        <v>1455</v>
      </c>
      <c r="T667" s="57">
        <v>1455</v>
      </c>
      <c r="U667" s="57"/>
      <c r="V667" s="57">
        <v>1455</v>
      </c>
      <c r="W667" s="57"/>
      <c r="X667" s="58" t="s">
        <v>369</v>
      </c>
      <c r="Y667"/>
      <c r="Z667"/>
      <c r="AA667"/>
      <c r="AB667"/>
      <c r="AC667"/>
      <c r="AD667"/>
      <c r="AE667"/>
      <c r="AF667"/>
      <c r="AG667"/>
      <c r="AH667"/>
      <c r="AI667"/>
      <c r="AJ667"/>
      <c r="AK667"/>
      <c r="AL667"/>
      <c r="AM667"/>
      <c r="AN667"/>
      <c r="AO667"/>
      <c r="AP667"/>
      <c r="AQ667"/>
      <c r="AR667"/>
      <c r="AS667"/>
      <c r="AT667"/>
      <c r="AU667"/>
      <c r="AV667"/>
      <c r="AW667"/>
      <c r="AX667"/>
    </row>
    <row r="668" spans="1:50" s="1" customFormat="1" ht="105" x14ac:dyDescent="0.25">
      <c r="A668" s="14" t="s">
        <v>350</v>
      </c>
      <c r="B668" s="15">
        <v>1422730001</v>
      </c>
      <c r="C668" s="16" t="s">
        <v>26</v>
      </c>
      <c r="D668" s="16" t="s">
        <v>47</v>
      </c>
      <c r="E668" s="31" t="s">
        <v>387</v>
      </c>
      <c r="F668" s="79" t="s">
        <v>386</v>
      </c>
      <c r="G668" s="31" t="s">
        <v>509</v>
      </c>
      <c r="H668" s="16" t="s">
        <v>48</v>
      </c>
      <c r="I668" s="17">
        <v>2210</v>
      </c>
      <c r="J668" s="15" t="s">
        <v>48</v>
      </c>
      <c r="K668" s="18">
        <f t="shared" si="14"/>
        <v>582</v>
      </c>
      <c r="L668" s="18"/>
      <c r="M668" s="18"/>
      <c r="N668" s="57"/>
      <c r="O668" s="57"/>
      <c r="P668" s="57"/>
      <c r="Q668" s="57"/>
      <c r="R668" s="57"/>
      <c r="S668" s="57">
        <v>291</v>
      </c>
      <c r="T668" s="57">
        <v>291</v>
      </c>
      <c r="U668" s="57"/>
      <c r="V668" s="57"/>
      <c r="W668" s="57"/>
      <c r="X668" s="58" t="s">
        <v>370</v>
      </c>
      <c r="Y668"/>
      <c r="Z668"/>
      <c r="AA668"/>
      <c r="AB668"/>
      <c r="AC668"/>
      <c r="AD668"/>
      <c r="AE668"/>
      <c r="AF668"/>
      <c r="AG668"/>
      <c r="AH668"/>
      <c r="AI668"/>
      <c r="AJ668"/>
      <c r="AK668"/>
      <c r="AL668"/>
      <c r="AM668"/>
      <c r="AN668"/>
      <c r="AO668"/>
      <c r="AP668"/>
      <c r="AQ668"/>
      <c r="AR668"/>
      <c r="AS668"/>
      <c r="AT668"/>
      <c r="AU668"/>
      <c r="AV668"/>
      <c r="AW668"/>
      <c r="AX668"/>
    </row>
    <row r="669" spans="1:50" s="1" customFormat="1" ht="105" x14ac:dyDescent="0.25">
      <c r="A669" s="14" t="s">
        <v>350</v>
      </c>
      <c r="B669" s="15">
        <v>1422730001</v>
      </c>
      <c r="C669" s="16" t="s">
        <v>26</v>
      </c>
      <c r="D669" s="16" t="s">
        <v>47</v>
      </c>
      <c r="E669" s="31" t="s">
        <v>387</v>
      </c>
      <c r="F669" s="79" t="s">
        <v>386</v>
      </c>
      <c r="G669" s="31" t="s">
        <v>509</v>
      </c>
      <c r="H669" s="16" t="s">
        <v>48</v>
      </c>
      <c r="I669" s="17">
        <v>3720</v>
      </c>
      <c r="J669" s="15" t="s">
        <v>48</v>
      </c>
      <c r="K669" s="18">
        <f t="shared" si="14"/>
        <v>4050</v>
      </c>
      <c r="L669" s="18"/>
      <c r="M669" s="18"/>
      <c r="N669" s="57"/>
      <c r="O669" s="57"/>
      <c r="P669" s="57"/>
      <c r="Q669" s="57"/>
      <c r="R669" s="57">
        <v>1350</v>
      </c>
      <c r="S669" s="57"/>
      <c r="T669" s="57">
        <v>1350</v>
      </c>
      <c r="U669" s="57"/>
      <c r="V669" s="57">
        <v>1350</v>
      </c>
      <c r="W669" s="57"/>
      <c r="X669" s="58" t="s">
        <v>372</v>
      </c>
      <c r="Y669"/>
      <c r="Z669"/>
      <c r="AA669"/>
      <c r="AB669"/>
      <c r="AC669"/>
      <c r="AD669"/>
      <c r="AE669"/>
      <c r="AF669"/>
      <c r="AG669"/>
      <c r="AH669"/>
      <c r="AI669"/>
      <c r="AJ669"/>
      <c r="AK669"/>
      <c r="AL669"/>
      <c r="AM669"/>
      <c r="AN669"/>
      <c r="AO669"/>
      <c r="AP669"/>
      <c r="AQ669"/>
      <c r="AR669"/>
      <c r="AS669"/>
      <c r="AT669"/>
      <c r="AU669"/>
      <c r="AV669"/>
      <c r="AW669"/>
      <c r="AX669"/>
    </row>
    <row r="670" spans="1:50" s="1" customFormat="1" ht="105" x14ac:dyDescent="0.25">
      <c r="A670" s="14" t="s">
        <v>350</v>
      </c>
      <c r="B670" s="15">
        <v>1422730001</v>
      </c>
      <c r="C670" s="16" t="s">
        <v>26</v>
      </c>
      <c r="D670" s="16" t="s">
        <v>47</v>
      </c>
      <c r="E670" s="31" t="s">
        <v>387</v>
      </c>
      <c r="F670" s="79" t="s">
        <v>386</v>
      </c>
      <c r="G670" s="31" t="s">
        <v>509</v>
      </c>
      <c r="H670" s="16" t="s">
        <v>48</v>
      </c>
      <c r="I670" s="17">
        <v>3750</v>
      </c>
      <c r="J670" s="15" t="s">
        <v>48</v>
      </c>
      <c r="K670" s="18">
        <f t="shared" si="14"/>
        <v>2910</v>
      </c>
      <c r="L670" s="18"/>
      <c r="M670" s="18"/>
      <c r="N670" s="57"/>
      <c r="O670" s="57"/>
      <c r="P670" s="57"/>
      <c r="Q670" s="57"/>
      <c r="R670" s="57">
        <v>970</v>
      </c>
      <c r="S670" s="57"/>
      <c r="T670" s="57">
        <v>970</v>
      </c>
      <c r="U670" s="57"/>
      <c r="V670" s="57">
        <v>970</v>
      </c>
      <c r="W670" s="57"/>
      <c r="X670" s="58" t="s">
        <v>373</v>
      </c>
      <c r="Y670"/>
      <c r="Z670"/>
      <c r="AA670"/>
      <c r="AB670"/>
      <c r="AC670"/>
      <c r="AD670"/>
      <c r="AE670"/>
      <c r="AF670"/>
      <c r="AG670"/>
      <c r="AH670"/>
      <c r="AI670"/>
      <c r="AJ670"/>
      <c r="AK670"/>
      <c r="AL670"/>
      <c r="AM670"/>
      <c r="AN670"/>
      <c r="AO670"/>
      <c r="AP670"/>
      <c r="AQ670"/>
      <c r="AR670"/>
      <c r="AS670"/>
      <c r="AT670"/>
      <c r="AU670"/>
      <c r="AV670"/>
      <c r="AW670"/>
      <c r="AX670"/>
    </row>
    <row r="671" spans="1:50" s="1" customFormat="1" ht="30" x14ac:dyDescent="0.25">
      <c r="A671" s="14" t="s">
        <v>398</v>
      </c>
      <c r="B671" s="15">
        <v>2522221040</v>
      </c>
      <c r="C671" s="16" t="s">
        <v>31</v>
      </c>
      <c r="D671" s="16" t="s">
        <v>40</v>
      </c>
      <c r="E671" s="31" t="s">
        <v>386</v>
      </c>
      <c r="F671" s="79" t="s">
        <v>395</v>
      </c>
      <c r="G671" s="31" t="s">
        <v>507</v>
      </c>
      <c r="H671" s="16" t="s">
        <v>41</v>
      </c>
      <c r="I671" s="17">
        <v>3830</v>
      </c>
      <c r="J671" s="15" t="s">
        <v>88</v>
      </c>
      <c r="K671" s="18">
        <f t="shared" si="14"/>
        <v>15000</v>
      </c>
      <c r="L671" s="18"/>
      <c r="M671" s="18"/>
      <c r="N671" s="57"/>
      <c r="O671" s="57">
        <v>15000</v>
      </c>
      <c r="P671" s="57"/>
      <c r="Q671" s="57"/>
      <c r="R671" s="57"/>
      <c r="S671" s="57"/>
      <c r="T671" s="57"/>
      <c r="U671" s="57"/>
      <c r="V671" s="57"/>
      <c r="W671" s="57"/>
      <c r="X671" s="58" t="s">
        <v>376</v>
      </c>
      <c r="Y671"/>
      <c r="Z671"/>
      <c r="AA671"/>
      <c r="AB671"/>
      <c r="AC671"/>
      <c r="AD671"/>
      <c r="AE671"/>
      <c r="AF671"/>
      <c r="AG671"/>
      <c r="AH671"/>
      <c r="AI671"/>
      <c r="AJ671"/>
      <c r="AK671"/>
      <c r="AL671"/>
      <c r="AM671"/>
      <c r="AN671"/>
      <c r="AO671"/>
      <c r="AP671"/>
      <c r="AQ671"/>
      <c r="AR671"/>
      <c r="AS671"/>
      <c r="AT671"/>
      <c r="AU671"/>
      <c r="AV671"/>
      <c r="AW671"/>
      <c r="AX671"/>
    </row>
    <row r="672" spans="1:50" s="1" customFormat="1" ht="60" x14ac:dyDescent="0.25">
      <c r="A672" s="14" t="s">
        <v>398</v>
      </c>
      <c r="B672" s="15">
        <v>2522221040</v>
      </c>
      <c r="C672" s="16" t="s">
        <v>31</v>
      </c>
      <c r="D672" s="16" t="s">
        <v>32</v>
      </c>
      <c r="E672" s="31" t="s">
        <v>386</v>
      </c>
      <c r="F672" s="79" t="s">
        <v>395</v>
      </c>
      <c r="G672" s="31" t="s">
        <v>537</v>
      </c>
      <c r="H672" s="16" t="s">
        <v>33</v>
      </c>
      <c r="I672" s="17">
        <v>2540</v>
      </c>
      <c r="J672" s="15" t="s">
        <v>151</v>
      </c>
      <c r="K672" s="18">
        <f t="shared" si="14"/>
        <v>20000</v>
      </c>
      <c r="L672" s="18"/>
      <c r="M672" s="18"/>
      <c r="N672" s="57">
        <v>10000</v>
      </c>
      <c r="O672" s="57"/>
      <c r="P672" s="57"/>
      <c r="Q672" s="57">
        <v>10000</v>
      </c>
      <c r="R672" s="57"/>
      <c r="S672" s="57"/>
      <c r="T672" s="57"/>
      <c r="U672" s="57"/>
      <c r="V672" s="57"/>
      <c r="W672" s="57"/>
      <c r="X672" s="58" t="s">
        <v>377</v>
      </c>
      <c r="Y672"/>
      <c r="Z672"/>
      <c r="AA672"/>
      <c r="AB672"/>
      <c r="AC672"/>
      <c r="AD672"/>
      <c r="AE672"/>
      <c r="AF672"/>
      <c r="AG672"/>
      <c r="AH672"/>
      <c r="AI672"/>
      <c r="AJ672"/>
      <c r="AK672"/>
      <c r="AL672"/>
      <c r="AM672"/>
      <c r="AN672"/>
      <c r="AO672"/>
      <c r="AP672"/>
      <c r="AQ672"/>
      <c r="AR672"/>
      <c r="AS672"/>
      <c r="AT672"/>
      <c r="AU672"/>
      <c r="AV672"/>
      <c r="AW672"/>
      <c r="AX672"/>
    </row>
    <row r="673" spans="1:50" s="1" customFormat="1" ht="30" x14ac:dyDescent="0.25">
      <c r="A673" s="14" t="s">
        <v>398</v>
      </c>
      <c r="B673" s="15">
        <v>1422730001</v>
      </c>
      <c r="C673" s="16" t="s">
        <v>31</v>
      </c>
      <c r="D673" s="16" t="s">
        <v>40</v>
      </c>
      <c r="E673" s="31" t="s">
        <v>386</v>
      </c>
      <c r="F673" s="79" t="s">
        <v>395</v>
      </c>
      <c r="G673" s="31" t="s">
        <v>507</v>
      </c>
      <c r="H673" s="16" t="s">
        <v>41</v>
      </c>
      <c r="I673" s="17">
        <v>3830</v>
      </c>
      <c r="J673" s="15" t="s">
        <v>88</v>
      </c>
      <c r="K673" s="18">
        <f t="shared" si="14"/>
        <v>20000</v>
      </c>
      <c r="L673" s="18"/>
      <c r="M673" s="18"/>
      <c r="N673" s="57"/>
      <c r="O673" s="57"/>
      <c r="P673" s="57"/>
      <c r="Q673" s="57"/>
      <c r="R673" s="57"/>
      <c r="S673" s="57">
        <v>10000</v>
      </c>
      <c r="T673" s="57"/>
      <c r="U673" s="57"/>
      <c r="V673" s="57">
        <v>10000</v>
      </c>
      <c r="W673" s="57"/>
      <c r="X673" s="58" t="s">
        <v>376</v>
      </c>
      <c r="Y673"/>
      <c r="Z673"/>
      <c r="AA673"/>
      <c r="AB673"/>
      <c r="AC673"/>
      <c r="AD673"/>
      <c r="AE673"/>
      <c r="AF673"/>
      <c r="AG673"/>
      <c r="AH673"/>
      <c r="AI673"/>
      <c r="AJ673"/>
      <c r="AK673"/>
      <c r="AL673"/>
      <c r="AM673"/>
      <c r="AN673"/>
      <c r="AO673"/>
      <c r="AP673"/>
      <c r="AQ673"/>
      <c r="AR673"/>
      <c r="AS673"/>
      <c r="AT673"/>
      <c r="AU673"/>
      <c r="AV673"/>
      <c r="AW673"/>
      <c r="AX673"/>
    </row>
    <row r="674" spans="1:50" s="1" customFormat="1" ht="60" x14ac:dyDescent="0.25">
      <c r="A674" s="14" t="s">
        <v>398</v>
      </c>
      <c r="B674" s="15">
        <v>1422730001</v>
      </c>
      <c r="C674" s="16" t="s">
        <v>31</v>
      </c>
      <c r="D674" s="16" t="s">
        <v>32</v>
      </c>
      <c r="E674" s="31" t="s">
        <v>386</v>
      </c>
      <c r="F674" s="79" t="s">
        <v>395</v>
      </c>
      <c r="G674" s="31" t="s">
        <v>537</v>
      </c>
      <c r="H674" s="16" t="s">
        <v>33</v>
      </c>
      <c r="I674" s="17">
        <v>2540</v>
      </c>
      <c r="J674" s="15" t="s">
        <v>151</v>
      </c>
      <c r="K674" s="18">
        <f t="shared" si="14"/>
        <v>5000</v>
      </c>
      <c r="L674" s="18"/>
      <c r="M674" s="18"/>
      <c r="N674" s="57"/>
      <c r="O674" s="57"/>
      <c r="P674" s="57"/>
      <c r="Q674" s="57"/>
      <c r="R674" s="57"/>
      <c r="S674" s="57"/>
      <c r="T674" s="57"/>
      <c r="U674" s="57">
        <v>5000</v>
      </c>
      <c r="V674" s="57"/>
      <c r="W674" s="57"/>
      <c r="X674" s="58" t="s">
        <v>377</v>
      </c>
      <c r="Y674"/>
      <c r="Z674"/>
      <c r="AA674"/>
      <c r="AB674"/>
      <c r="AC674"/>
      <c r="AD674"/>
      <c r="AE674"/>
      <c r="AF674"/>
      <c r="AG674"/>
      <c r="AH674"/>
      <c r="AI674"/>
      <c r="AJ674"/>
      <c r="AK674"/>
      <c r="AL674"/>
      <c r="AM674"/>
      <c r="AN674"/>
      <c r="AO674"/>
      <c r="AP674"/>
      <c r="AQ674"/>
      <c r="AR674"/>
      <c r="AS674"/>
      <c r="AT674"/>
      <c r="AU674"/>
      <c r="AV674"/>
      <c r="AW674"/>
      <c r="AX674"/>
    </row>
    <row r="675" spans="1:50" s="1" customFormat="1" x14ac:dyDescent="0.25">
      <c r="A675" s="21"/>
      <c r="B675" s="21"/>
      <c r="C675" s="22"/>
      <c r="D675" s="22"/>
      <c r="E675" s="75"/>
      <c r="F675" s="81"/>
      <c r="G675" s="75"/>
      <c r="H675" s="22"/>
      <c r="I675" s="23"/>
      <c r="J675" s="21"/>
      <c r="K675" s="25"/>
      <c r="L675" s="25"/>
      <c r="M675" s="25"/>
      <c r="N675" s="76"/>
      <c r="O675" s="76"/>
      <c r="P675" s="76"/>
      <c r="Q675" s="76"/>
      <c r="R675" s="76"/>
      <c r="S675" s="76"/>
      <c r="T675" s="76"/>
      <c r="U675" s="76"/>
      <c r="V675" s="76"/>
      <c r="W675" s="76"/>
      <c r="X675" s="77"/>
      <c r="Y675"/>
      <c r="Z675"/>
      <c r="AA675"/>
      <c r="AB675"/>
      <c r="AC675"/>
      <c r="AD675"/>
      <c r="AE675"/>
      <c r="AF675"/>
      <c r="AG675"/>
      <c r="AH675"/>
      <c r="AI675"/>
      <c r="AJ675"/>
      <c r="AK675"/>
      <c r="AL675"/>
      <c r="AM675"/>
      <c r="AN675"/>
      <c r="AO675"/>
      <c r="AP675"/>
      <c r="AQ675"/>
      <c r="AR675"/>
      <c r="AS675"/>
      <c r="AT675"/>
      <c r="AU675"/>
      <c r="AV675"/>
      <c r="AW675"/>
      <c r="AX675"/>
    </row>
    <row r="676" spans="1:50" s="1" customFormat="1" x14ac:dyDescent="0.25">
      <c r="A676" s="21"/>
      <c r="B676" s="21"/>
      <c r="C676" s="22"/>
      <c r="D676" s="22"/>
      <c r="E676" s="75"/>
      <c r="F676" s="81"/>
      <c r="G676" s="75"/>
      <c r="H676" s="22"/>
      <c r="I676" s="23"/>
      <c r="J676" s="21"/>
      <c r="K676" s="25"/>
      <c r="L676" s="25"/>
      <c r="M676" s="25"/>
      <c r="N676" s="76"/>
      <c r="O676" s="76"/>
      <c r="P676" s="76"/>
      <c r="Q676" s="76"/>
      <c r="R676" s="76"/>
      <c r="S676" s="76"/>
      <c r="T676" s="76"/>
      <c r="U676" s="76"/>
      <c r="V676" s="76"/>
      <c r="W676" s="76"/>
      <c r="X676" s="77"/>
      <c r="Y676"/>
      <c r="Z676"/>
      <c r="AA676"/>
      <c r="AB676"/>
      <c r="AC676"/>
      <c r="AD676"/>
      <c r="AE676"/>
      <c r="AF676"/>
      <c r="AG676"/>
      <c r="AH676"/>
      <c r="AI676"/>
      <c r="AJ676"/>
      <c r="AK676"/>
      <c r="AL676"/>
      <c r="AM676"/>
      <c r="AN676"/>
      <c r="AO676"/>
      <c r="AP676"/>
      <c r="AQ676"/>
      <c r="AR676"/>
      <c r="AS676"/>
      <c r="AT676"/>
      <c r="AU676"/>
      <c r="AV676"/>
      <c r="AW676"/>
      <c r="AX676"/>
    </row>
    <row r="677" spans="1:50" s="1" customFormat="1" x14ac:dyDescent="0.25">
      <c r="A677" s="21"/>
      <c r="B677" s="21"/>
      <c r="C677" s="22"/>
      <c r="D677" s="22"/>
      <c r="E677" s="75"/>
      <c r="F677" s="81"/>
      <c r="G677" s="75"/>
      <c r="H677" s="22"/>
      <c r="I677" s="23"/>
      <c r="J677" s="21"/>
      <c r="K677" s="25"/>
      <c r="L677" s="25"/>
      <c r="M677" s="25"/>
      <c r="N677" s="76"/>
      <c r="O677" s="76"/>
      <c r="P677" s="76"/>
      <c r="Q677" s="76"/>
      <c r="R677" s="76"/>
      <c r="S677" s="76"/>
      <c r="T677" s="76"/>
      <c r="U677" s="76"/>
      <c r="V677" s="76"/>
      <c r="W677" s="76"/>
      <c r="X677" s="77"/>
      <c r="Y677"/>
      <c r="Z677"/>
      <c r="AA677"/>
      <c r="AB677"/>
      <c r="AC677"/>
      <c r="AD677"/>
      <c r="AE677"/>
      <c r="AF677"/>
      <c r="AG677"/>
      <c r="AH677"/>
      <c r="AI677"/>
      <c r="AJ677"/>
      <c r="AK677"/>
      <c r="AL677"/>
      <c r="AM677"/>
      <c r="AN677"/>
      <c r="AO677"/>
      <c r="AP677"/>
      <c r="AQ677"/>
      <c r="AR677"/>
      <c r="AS677"/>
      <c r="AT677"/>
      <c r="AU677"/>
      <c r="AV677"/>
      <c r="AW677"/>
      <c r="AX677"/>
    </row>
    <row r="678" spans="1:50" s="1" customFormat="1" x14ac:dyDescent="0.25">
      <c r="A678" s="21"/>
      <c r="B678" s="21"/>
      <c r="C678" s="22"/>
      <c r="D678" s="22"/>
      <c r="E678" s="22"/>
      <c r="F678" s="82"/>
      <c r="G678" s="22"/>
      <c r="H678" s="22"/>
      <c r="I678" s="23"/>
      <c r="J678" s="21"/>
      <c r="K678" s="24">
        <f>SUM(K4:K674)</f>
        <v>63997370.750000082</v>
      </c>
      <c r="L678" s="24">
        <f>SUM(L4:L674)</f>
        <v>4399881.459999999</v>
      </c>
      <c r="M678" s="24">
        <f t="shared" ref="M678:W678" si="15">SUM(M4:M674)</f>
        <v>5361788.129999998</v>
      </c>
      <c r="N678" s="24">
        <f t="shared" si="15"/>
        <v>6143079.379999999</v>
      </c>
      <c r="O678" s="24">
        <f t="shared" si="15"/>
        <v>5559064.7499999991</v>
      </c>
      <c r="P678" s="24">
        <f t="shared" si="15"/>
        <v>5000731.7499999991</v>
      </c>
      <c r="Q678" s="24">
        <f t="shared" si="15"/>
        <v>5203441.7499999991</v>
      </c>
      <c r="R678" s="24">
        <f t="shared" si="15"/>
        <v>5284374.4899999974</v>
      </c>
      <c r="S678" s="24">
        <f t="shared" si="15"/>
        <v>4948529.18</v>
      </c>
      <c r="T678" s="24">
        <f t="shared" si="15"/>
        <v>5037452.1599999992</v>
      </c>
      <c r="U678" s="24">
        <f t="shared" si="15"/>
        <v>4953690.5399999991</v>
      </c>
      <c r="V678" s="24">
        <f t="shared" si="15"/>
        <v>4662865.8299999991</v>
      </c>
      <c r="W678" s="24">
        <f t="shared" si="15"/>
        <v>7442471.3300000047</v>
      </c>
      <c r="X678" s="56"/>
      <c r="Y678"/>
      <c r="Z678"/>
      <c r="AA678"/>
      <c r="AB678"/>
      <c r="AC678"/>
      <c r="AD678"/>
      <c r="AE678"/>
      <c r="AF678"/>
      <c r="AG678"/>
      <c r="AH678"/>
      <c r="AI678"/>
      <c r="AJ678"/>
      <c r="AK678"/>
      <c r="AL678"/>
      <c r="AM678"/>
      <c r="AN678"/>
      <c r="AO678"/>
      <c r="AP678"/>
      <c r="AQ678"/>
      <c r="AR678"/>
      <c r="AS678"/>
      <c r="AT678"/>
      <c r="AU678"/>
      <c r="AV678"/>
      <c r="AW678"/>
      <c r="AX678"/>
    </row>
    <row r="681" spans="1:50" x14ac:dyDescent="0.25">
      <c r="A681" s="36" t="s">
        <v>1</v>
      </c>
      <c r="B681" s="37" t="s">
        <v>2</v>
      </c>
      <c r="E681" s="26"/>
      <c r="K681" s="8">
        <f>SUBTOTAL(9,K3:K680)</f>
        <v>127994741.50000016</v>
      </c>
    </row>
    <row r="682" spans="1:50" x14ac:dyDescent="0.25">
      <c r="A682" s="40" t="s">
        <v>459</v>
      </c>
      <c r="B682" s="41">
        <v>2497669.3199999998</v>
      </c>
      <c r="E682" s="26"/>
    </row>
    <row r="683" spans="1:50" x14ac:dyDescent="0.25">
      <c r="A683" s="40" t="s">
        <v>460</v>
      </c>
      <c r="B683" s="41">
        <v>2105684.3199999998</v>
      </c>
      <c r="E683" s="26"/>
    </row>
    <row r="684" spans="1:50" x14ac:dyDescent="0.25">
      <c r="A684" s="40" t="s">
        <v>461</v>
      </c>
      <c r="B684" s="41">
        <v>1558657.3599999999</v>
      </c>
      <c r="E684" s="26"/>
    </row>
    <row r="685" spans="1:50" x14ac:dyDescent="0.25">
      <c r="A685" s="40" t="s">
        <v>482</v>
      </c>
      <c r="B685" s="41">
        <v>3070115.9199999995</v>
      </c>
      <c r="H685" s="36" t="s">
        <v>488</v>
      </c>
      <c r="I685" s="37" t="s">
        <v>464</v>
      </c>
      <c r="J685" s="39" t="s">
        <v>458</v>
      </c>
      <c r="K685" s="36" t="s">
        <v>465</v>
      </c>
    </row>
    <row r="686" spans="1:50" ht="45" x14ac:dyDescent="0.25">
      <c r="A686" s="40" t="s">
        <v>462</v>
      </c>
      <c r="B686" s="41">
        <v>1140100.6800000002</v>
      </c>
      <c r="H686" s="51" t="s">
        <v>489</v>
      </c>
      <c r="I686" s="42">
        <v>16823760</v>
      </c>
      <c r="J686" s="43">
        <f>I686/$I$690</f>
        <v>0.26288204972858203</v>
      </c>
      <c r="K686" s="46" t="s">
        <v>466</v>
      </c>
    </row>
    <row r="687" spans="1:50" ht="30" x14ac:dyDescent="0.25">
      <c r="A687" s="40" t="s">
        <v>463</v>
      </c>
      <c r="B687" s="41">
        <v>500264.5500000001</v>
      </c>
      <c r="H687" s="51" t="s">
        <v>490</v>
      </c>
      <c r="I687" s="42">
        <v>16823759.999999993</v>
      </c>
      <c r="J687" s="43">
        <f t="shared" ref="J687:J689" si="16">I687/$I$690</f>
        <v>0.26288204972858192</v>
      </c>
      <c r="K687" s="46" t="s">
        <v>468</v>
      </c>
    </row>
    <row r="688" spans="1:50" ht="60" x14ac:dyDescent="0.25">
      <c r="A688" s="40" t="s">
        <v>483</v>
      </c>
      <c r="B688" s="41">
        <v>5473736.1700000018</v>
      </c>
      <c r="H688" s="51" t="s">
        <v>491</v>
      </c>
      <c r="I688" s="42">
        <v>24650563.75</v>
      </c>
      <c r="J688" s="43">
        <f t="shared" si="16"/>
        <v>0.38518088260680622</v>
      </c>
      <c r="K688" s="46" t="s">
        <v>470</v>
      </c>
      <c r="M688">
        <v>24472957.75</v>
      </c>
      <c r="N688" s="9">
        <f>+I688-M688</f>
        <v>177606</v>
      </c>
    </row>
    <row r="689" spans="1:11" ht="75" x14ac:dyDescent="0.25">
      <c r="A689" s="40" t="s">
        <v>467</v>
      </c>
      <c r="B689" s="41">
        <v>5722583.290000001</v>
      </c>
      <c r="H689" s="51" t="s">
        <v>492</v>
      </c>
      <c r="I689" s="42">
        <v>5699287</v>
      </c>
      <c r="J689" s="43">
        <f t="shared" si="16"/>
        <v>8.9055017936029823E-2</v>
      </c>
      <c r="K689" s="46" t="s">
        <v>471</v>
      </c>
    </row>
    <row r="690" spans="1:11" x14ac:dyDescent="0.25">
      <c r="A690" s="40" t="s">
        <v>469</v>
      </c>
      <c r="B690" s="41">
        <v>2242520.35</v>
      </c>
      <c r="H690" s="37" t="s">
        <v>481</v>
      </c>
      <c r="I690" s="47">
        <f>SUBTOTAL(9,I686:I689)</f>
        <v>63997370.749999993</v>
      </c>
      <c r="J690" s="48">
        <f>SUM(J686:J689)</f>
        <v>1</v>
      </c>
    </row>
    <row r="691" spans="1:11" x14ac:dyDescent="0.25">
      <c r="A691" s="40" t="s">
        <v>484</v>
      </c>
      <c r="B691" s="41">
        <v>4250599.3600000003</v>
      </c>
    </row>
    <row r="692" spans="1:11" x14ac:dyDescent="0.25">
      <c r="A692" s="40" t="s">
        <v>485</v>
      </c>
      <c r="B692" s="41">
        <v>4564997.74</v>
      </c>
    </row>
    <row r="693" spans="1:11" x14ac:dyDescent="0.25">
      <c r="A693" s="40" t="s">
        <v>472</v>
      </c>
      <c r="B693" s="41">
        <v>2029373.92</v>
      </c>
    </row>
    <row r="694" spans="1:11" x14ac:dyDescent="0.25">
      <c r="A694" s="40" t="s">
        <v>473</v>
      </c>
      <c r="B694" s="41">
        <v>2511578.6800000002</v>
      </c>
    </row>
    <row r="695" spans="1:11" x14ac:dyDescent="0.25">
      <c r="A695" s="40" t="s">
        <v>474</v>
      </c>
      <c r="B695" s="41">
        <v>1070433.08</v>
      </c>
      <c r="H695" s="38" t="s">
        <v>493</v>
      </c>
      <c r="I695" s="38" t="s">
        <v>2</v>
      </c>
      <c r="J695" s="39" t="s">
        <v>458</v>
      </c>
    </row>
    <row r="696" spans="1:11" ht="30" x14ac:dyDescent="0.25">
      <c r="A696" s="40" t="s">
        <v>475</v>
      </c>
      <c r="B696" s="41">
        <v>9001632.8800000008</v>
      </c>
      <c r="H696" s="52" t="s">
        <v>494</v>
      </c>
      <c r="I696" s="42">
        <v>46917643.000000067</v>
      </c>
      <c r="J696" s="43">
        <f>I696/$I$701</f>
        <v>0.73316411450322017</v>
      </c>
    </row>
    <row r="697" spans="1:11" x14ac:dyDescent="0.25">
      <c r="A697" s="40" t="s">
        <v>476</v>
      </c>
      <c r="B697" s="41">
        <v>5206238.459999999</v>
      </c>
      <c r="H697" s="44" t="s">
        <v>495</v>
      </c>
      <c r="I697" s="42">
        <v>2863154.1</v>
      </c>
      <c r="J697" s="43">
        <f t="shared" ref="J697:J700" si="17">I697/$I$701</f>
        <v>4.4741417219376543E-2</v>
      </c>
    </row>
    <row r="698" spans="1:11" x14ac:dyDescent="0.25">
      <c r="A698" s="40" t="s">
        <v>477</v>
      </c>
      <c r="B698" s="41">
        <v>2584447.5199999996</v>
      </c>
      <c r="H698" s="44" t="s">
        <v>496</v>
      </c>
      <c r="I698" s="42">
        <v>13402683.649999997</v>
      </c>
      <c r="J698" s="43">
        <f t="shared" si="17"/>
        <v>0.20943862610956437</v>
      </c>
    </row>
    <row r="699" spans="1:11" x14ac:dyDescent="0.25">
      <c r="A699" s="40" t="s">
        <v>478</v>
      </c>
      <c r="B699" s="41">
        <v>2078147.24</v>
      </c>
      <c r="H699" s="44" t="s">
        <v>497</v>
      </c>
      <c r="I699" s="42">
        <v>505390</v>
      </c>
      <c r="J699" s="43">
        <f t="shared" si="17"/>
        <v>7.897536792902872E-3</v>
      </c>
    </row>
    <row r="700" spans="1:11" ht="30" x14ac:dyDescent="0.25">
      <c r="A700" s="40" t="s">
        <v>479</v>
      </c>
      <c r="B700" s="41">
        <v>2409206.3400000012</v>
      </c>
      <c r="H700" s="44" t="s">
        <v>498</v>
      </c>
      <c r="I700" s="42">
        <v>304500</v>
      </c>
      <c r="J700" s="43">
        <f t="shared" si="17"/>
        <v>4.7583053749360388E-3</v>
      </c>
    </row>
    <row r="701" spans="1:11" ht="30" x14ac:dyDescent="0.25">
      <c r="A701" s="40" t="s">
        <v>486</v>
      </c>
      <c r="B701" s="41">
        <v>1707217.3999999997</v>
      </c>
      <c r="H701" s="44" t="s">
        <v>481</v>
      </c>
      <c r="I701" s="44">
        <f>SUM(I696:I700)</f>
        <v>63993370.750000067</v>
      </c>
      <c r="J701" s="45">
        <f>SUM(J696:J700)</f>
        <v>1</v>
      </c>
    </row>
    <row r="702" spans="1:11" x14ac:dyDescent="0.25">
      <c r="A702" s="40" t="s">
        <v>480</v>
      </c>
      <c r="B702" s="41">
        <v>2272166.17</v>
      </c>
    </row>
    <row r="703" spans="1:11" x14ac:dyDescent="0.25">
      <c r="A703" s="49" t="s">
        <v>487</v>
      </c>
      <c r="B703" s="50">
        <f>SUM(B682:B702)</f>
        <v>63997370.750000015</v>
      </c>
    </row>
  </sheetData>
  <autoFilter ref="A3:Z678"/>
  <mergeCells count="2">
    <mergeCell ref="A1:P1"/>
    <mergeCell ref="E2:F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6"/>
  <sheetViews>
    <sheetView workbookViewId="0">
      <selection activeCell="J21" sqref="J21"/>
    </sheetView>
  </sheetViews>
  <sheetFormatPr baseColWidth="10" defaultRowHeight="15" x14ac:dyDescent="0.25"/>
  <cols>
    <col min="2" max="2" width="22.28515625" customWidth="1"/>
    <col min="3" max="3" width="18.7109375" hidden="1" customWidth="1"/>
    <col min="4" max="4" width="46.42578125" hidden="1" customWidth="1"/>
    <col min="5" max="5" width="0" hidden="1" customWidth="1"/>
    <col min="8" max="8" width="0" hidden="1" customWidth="1"/>
    <col min="9" max="9" width="26" hidden="1" customWidth="1"/>
    <col min="10" max="10" width="58.7109375" bestFit="1" customWidth="1"/>
    <col min="11" max="11" width="13.28515625" customWidth="1"/>
    <col min="12" max="12" width="41.42578125" customWidth="1"/>
  </cols>
  <sheetData>
    <row r="2" spans="2:10" x14ac:dyDescent="0.25">
      <c r="B2" s="29" t="s">
        <v>391</v>
      </c>
    </row>
    <row r="3" spans="2:10" x14ac:dyDescent="0.25">
      <c r="B3" s="29" t="s">
        <v>389</v>
      </c>
      <c r="I3" t="s">
        <v>429</v>
      </c>
    </row>
    <row r="4" spans="2:10" x14ac:dyDescent="0.25">
      <c r="B4" s="29" t="s">
        <v>390</v>
      </c>
      <c r="G4" t="s">
        <v>383</v>
      </c>
    </row>
    <row r="5" spans="2:10" ht="63" x14ac:dyDescent="0.25">
      <c r="B5" s="35" t="s">
        <v>1</v>
      </c>
      <c r="C5" s="35" t="s">
        <v>5</v>
      </c>
      <c r="D5" s="35" t="s">
        <v>538</v>
      </c>
      <c r="E5" s="35" t="s">
        <v>6</v>
      </c>
      <c r="F5" s="35" t="s">
        <v>384</v>
      </c>
      <c r="G5" s="35" t="s">
        <v>385</v>
      </c>
      <c r="H5" s="35"/>
      <c r="I5" s="35" t="s">
        <v>432</v>
      </c>
      <c r="J5" s="35" t="s">
        <v>456</v>
      </c>
    </row>
    <row r="6" spans="2:10" x14ac:dyDescent="0.25">
      <c r="B6" s="59" t="s">
        <v>232</v>
      </c>
      <c r="C6" s="60" t="s">
        <v>26</v>
      </c>
      <c r="D6" s="61" t="s">
        <v>514</v>
      </c>
      <c r="E6" s="60" t="s">
        <v>27</v>
      </c>
      <c r="F6" s="62" t="s">
        <v>387</v>
      </c>
      <c r="G6" s="62" t="s">
        <v>387</v>
      </c>
      <c r="H6" s="61" t="s">
        <v>232</v>
      </c>
      <c r="I6" s="61" t="s">
        <v>433</v>
      </c>
      <c r="J6" s="63" t="s">
        <v>433</v>
      </c>
    </row>
    <row r="7" spans="2:10" x14ac:dyDescent="0.25">
      <c r="B7" s="64" t="s">
        <v>320</v>
      </c>
      <c r="C7" s="65" t="s">
        <v>26</v>
      </c>
      <c r="D7" s="66" t="s">
        <v>521</v>
      </c>
      <c r="E7" s="65" t="s">
        <v>51</v>
      </c>
      <c r="F7" s="67" t="s">
        <v>387</v>
      </c>
      <c r="G7" s="67" t="s">
        <v>388</v>
      </c>
      <c r="H7" s="66" t="s">
        <v>232</v>
      </c>
      <c r="I7" s="66" t="s">
        <v>454</v>
      </c>
      <c r="J7" s="68" t="s">
        <v>434</v>
      </c>
    </row>
    <row r="8" spans="2:10" x14ac:dyDescent="0.25">
      <c r="B8" s="64" t="s">
        <v>350</v>
      </c>
      <c r="C8" s="65" t="s">
        <v>26</v>
      </c>
      <c r="D8" s="66" t="s">
        <v>509</v>
      </c>
      <c r="E8" s="65" t="s">
        <v>47</v>
      </c>
      <c r="F8" s="67" t="s">
        <v>387</v>
      </c>
      <c r="G8" s="67" t="s">
        <v>386</v>
      </c>
      <c r="H8" s="66" t="s">
        <v>232</v>
      </c>
      <c r="I8" s="66" t="s">
        <v>455</v>
      </c>
      <c r="J8" s="68" t="s">
        <v>435</v>
      </c>
    </row>
    <row r="9" spans="2:10" x14ac:dyDescent="0.25">
      <c r="B9" s="64" t="s">
        <v>86</v>
      </c>
      <c r="C9" s="65" t="s">
        <v>26</v>
      </c>
      <c r="D9" s="66" t="s">
        <v>513</v>
      </c>
      <c r="E9" s="65" t="s">
        <v>55</v>
      </c>
      <c r="F9" s="67" t="s">
        <v>386</v>
      </c>
      <c r="G9" s="67" t="s">
        <v>387</v>
      </c>
      <c r="H9" s="66" t="s">
        <v>288</v>
      </c>
      <c r="I9" s="66" t="s">
        <v>288</v>
      </c>
      <c r="J9" s="68" t="s">
        <v>436</v>
      </c>
    </row>
    <row r="10" spans="2:10" x14ac:dyDescent="0.25">
      <c r="B10" s="64" t="s">
        <v>288</v>
      </c>
      <c r="C10" s="65" t="s">
        <v>26</v>
      </c>
      <c r="D10" s="66" t="s">
        <v>534</v>
      </c>
      <c r="E10" s="65" t="s">
        <v>49</v>
      </c>
      <c r="F10" s="67" t="s">
        <v>386</v>
      </c>
      <c r="G10" s="67" t="s">
        <v>386</v>
      </c>
      <c r="H10" s="66" t="s">
        <v>288</v>
      </c>
      <c r="I10" s="66" t="s">
        <v>288</v>
      </c>
      <c r="J10" s="68" t="s">
        <v>437</v>
      </c>
    </row>
    <row r="11" spans="2:10" x14ac:dyDescent="0.25">
      <c r="B11" s="64" t="s">
        <v>90</v>
      </c>
      <c r="C11" s="65" t="s">
        <v>31</v>
      </c>
      <c r="D11" s="66" t="s">
        <v>502</v>
      </c>
      <c r="E11" s="65" t="s">
        <v>32</v>
      </c>
      <c r="F11" s="67" t="s">
        <v>386</v>
      </c>
      <c r="G11" s="67" t="s">
        <v>388</v>
      </c>
      <c r="H11" s="66" t="s">
        <v>288</v>
      </c>
      <c r="I11" s="66" t="s">
        <v>288</v>
      </c>
      <c r="J11" s="68" t="s">
        <v>438</v>
      </c>
    </row>
    <row r="12" spans="2:10" x14ac:dyDescent="0.25">
      <c r="B12" s="64" t="s">
        <v>99</v>
      </c>
      <c r="C12" s="65" t="s">
        <v>31</v>
      </c>
      <c r="D12" s="66" t="s">
        <v>503</v>
      </c>
      <c r="E12" s="65" t="s">
        <v>32</v>
      </c>
      <c r="F12" s="67" t="s">
        <v>386</v>
      </c>
      <c r="G12" s="67" t="s">
        <v>392</v>
      </c>
      <c r="H12" s="66" t="s">
        <v>288</v>
      </c>
      <c r="I12" s="66" t="s">
        <v>288</v>
      </c>
      <c r="J12" s="68" t="s">
        <v>439</v>
      </c>
    </row>
    <row r="13" spans="2:10" x14ac:dyDescent="0.25">
      <c r="B13" s="64" t="s">
        <v>58</v>
      </c>
      <c r="C13" s="65" t="s">
        <v>31</v>
      </c>
      <c r="D13" s="66" t="s">
        <v>522</v>
      </c>
      <c r="E13" s="65" t="s">
        <v>53</v>
      </c>
      <c r="F13" s="67" t="s">
        <v>386</v>
      </c>
      <c r="G13" s="67" t="s">
        <v>393</v>
      </c>
      <c r="H13" s="66" t="s">
        <v>288</v>
      </c>
      <c r="I13" s="66" t="s">
        <v>288</v>
      </c>
      <c r="J13" s="68" t="s">
        <v>440</v>
      </c>
    </row>
    <row r="14" spans="2:10" x14ac:dyDescent="0.25">
      <c r="B14" s="64" t="s">
        <v>69</v>
      </c>
      <c r="C14" s="65" t="s">
        <v>31</v>
      </c>
      <c r="D14" s="66" t="s">
        <v>506</v>
      </c>
      <c r="E14" s="65" t="s">
        <v>40</v>
      </c>
      <c r="F14" s="67" t="s">
        <v>386</v>
      </c>
      <c r="G14" s="67" t="s">
        <v>396</v>
      </c>
      <c r="H14" s="66" t="s">
        <v>288</v>
      </c>
      <c r="I14" s="66" t="s">
        <v>288</v>
      </c>
      <c r="J14" s="68" t="s">
        <v>441</v>
      </c>
    </row>
    <row r="15" spans="2:10" x14ac:dyDescent="0.25">
      <c r="B15" s="64" t="s">
        <v>81</v>
      </c>
      <c r="C15" s="65" t="s">
        <v>31</v>
      </c>
      <c r="D15" s="66" t="s">
        <v>518</v>
      </c>
      <c r="E15" s="65" t="s">
        <v>36</v>
      </c>
      <c r="F15" s="67" t="s">
        <v>386</v>
      </c>
      <c r="G15" s="67" t="s">
        <v>394</v>
      </c>
      <c r="H15" s="66" t="s">
        <v>288</v>
      </c>
      <c r="I15" s="66" t="s">
        <v>288</v>
      </c>
      <c r="J15" s="68" t="s">
        <v>442</v>
      </c>
    </row>
    <row r="16" spans="2:10" ht="30" x14ac:dyDescent="0.25">
      <c r="B16" s="64" t="s">
        <v>398</v>
      </c>
      <c r="C16" s="65" t="s">
        <v>31</v>
      </c>
      <c r="D16" s="66" t="s">
        <v>507</v>
      </c>
      <c r="E16" s="65" t="s">
        <v>40</v>
      </c>
      <c r="F16" s="67" t="s">
        <v>386</v>
      </c>
      <c r="G16" s="67" t="s">
        <v>395</v>
      </c>
      <c r="H16" s="66" t="s">
        <v>288</v>
      </c>
      <c r="I16" s="66" t="s">
        <v>288</v>
      </c>
      <c r="J16" s="68" t="s">
        <v>443</v>
      </c>
    </row>
    <row r="17" spans="2:10" ht="25.5" customHeight="1" x14ac:dyDescent="0.25">
      <c r="B17" s="64" t="s">
        <v>104</v>
      </c>
      <c r="C17" s="65" t="s">
        <v>31</v>
      </c>
      <c r="D17" s="66" t="s">
        <v>504</v>
      </c>
      <c r="E17" s="65" t="s">
        <v>32</v>
      </c>
      <c r="F17" s="67" t="s">
        <v>386</v>
      </c>
      <c r="G17" s="67" t="s">
        <v>397</v>
      </c>
      <c r="H17" s="66" t="s">
        <v>288</v>
      </c>
      <c r="I17" s="66" t="s">
        <v>288</v>
      </c>
      <c r="J17" s="68" t="s">
        <v>444</v>
      </c>
    </row>
    <row r="18" spans="2:10" ht="26.25" customHeight="1" x14ac:dyDescent="0.25">
      <c r="B18" s="64" t="s">
        <v>118</v>
      </c>
      <c r="C18" s="65" t="s">
        <v>31</v>
      </c>
      <c r="D18" s="66" t="s">
        <v>505</v>
      </c>
      <c r="E18" s="65" t="s">
        <v>32</v>
      </c>
      <c r="F18" s="67" t="s">
        <v>386</v>
      </c>
      <c r="G18" s="69">
        <v>10</v>
      </c>
      <c r="H18" s="66" t="s">
        <v>288</v>
      </c>
      <c r="I18" s="66" t="s">
        <v>288</v>
      </c>
      <c r="J18" s="68" t="s">
        <v>445</v>
      </c>
    </row>
    <row r="19" spans="2:10" ht="25.5" customHeight="1" x14ac:dyDescent="0.25">
      <c r="B19" s="64" t="s">
        <v>110</v>
      </c>
      <c r="C19" s="65" t="s">
        <v>31</v>
      </c>
      <c r="D19" s="66" t="s">
        <v>510</v>
      </c>
      <c r="E19" s="65" t="s">
        <v>32</v>
      </c>
      <c r="F19" s="67" t="s">
        <v>386</v>
      </c>
      <c r="G19" s="69">
        <v>11</v>
      </c>
      <c r="H19" s="66" t="s">
        <v>288</v>
      </c>
      <c r="I19" s="66" t="s">
        <v>288</v>
      </c>
      <c r="J19" s="68" t="s">
        <v>446</v>
      </c>
    </row>
    <row r="20" spans="2:10" ht="25.5" customHeight="1" x14ac:dyDescent="0.25">
      <c r="B20" s="64" t="s">
        <v>120</v>
      </c>
      <c r="C20" s="65" t="s">
        <v>31</v>
      </c>
      <c r="D20" s="66" t="s">
        <v>511</v>
      </c>
      <c r="E20" s="65" t="s">
        <v>32</v>
      </c>
      <c r="F20" s="67" t="s">
        <v>386</v>
      </c>
      <c r="G20" s="69">
        <v>12</v>
      </c>
      <c r="H20" s="66" t="s">
        <v>288</v>
      </c>
      <c r="I20" s="66" t="s">
        <v>288</v>
      </c>
      <c r="J20" s="68" t="s">
        <v>447</v>
      </c>
    </row>
    <row r="21" spans="2:10" ht="25.5" customHeight="1" x14ac:dyDescent="0.25">
      <c r="B21" s="64" t="s">
        <v>187</v>
      </c>
      <c r="C21" s="65" t="s">
        <v>31</v>
      </c>
      <c r="D21" s="66" t="s">
        <v>512</v>
      </c>
      <c r="E21" s="65" t="s">
        <v>32</v>
      </c>
      <c r="F21" s="67" t="s">
        <v>386</v>
      </c>
      <c r="G21" s="69">
        <v>13</v>
      </c>
      <c r="H21" s="66" t="s">
        <v>288</v>
      </c>
      <c r="I21" s="66" t="s">
        <v>288</v>
      </c>
      <c r="J21" s="68" t="s">
        <v>448</v>
      </c>
    </row>
    <row r="22" spans="2:10" ht="25.5" customHeight="1" x14ac:dyDescent="0.25">
      <c r="B22" s="64" t="s">
        <v>126</v>
      </c>
      <c r="C22" s="65" t="s">
        <v>26</v>
      </c>
      <c r="D22" s="66" t="s">
        <v>525</v>
      </c>
      <c r="E22" s="65" t="s">
        <v>42</v>
      </c>
      <c r="F22" s="67" t="s">
        <v>388</v>
      </c>
      <c r="G22" s="69" t="s">
        <v>387</v>
      </c>
      <c r="H22" s="66" t="s">
        <v>430</v>
      </c>
      <c r="I22" s="66" t="s">
        <v>431</v>
      </c>
      <c r="J22" s="68" t="s">
        <v>449</v>
      </c>
    </row>
    <row r="23" spans="2:10" ht="25.5" customHeight="1" x14ac:dyDescent="0.25">
      <c r="B23" s="64" t="s">
        <v>202</v>
      </c>
      <c r="C23" s="65" t="s">
        <v>26</v>
      </c>
      <c r="D23" s="66" t="s">
        <v>519</v>
      </c>
      <c r="E23" s="65" t="s">
        <v>29</v>
      </c>
      <c r="F23" s="67" t="s">
        <v>388</v>
      </c>
      <c r="G23" s="69" t="s">
        <v>386</v>
      </c>
      <c r="H23" s="66" t="s">
        <v>430</v>
      </c>
      <c r="I23" s="66" t="s">
        <v>431</v>
      </c>
      <c r="J23" s="68" t="s">
        <v>450</v>
      </c>
    </row>
    <row r="24" spans="2:10" ht="33" customHeight="1" x14ac:dyDescent="0.25">
      <c r="B24" s="64" t="s">
        <v>240</v>
      </c>
      <c r="C24" s="65" t="s">
        <v>23</v>
      </c>
      <c r="D24" s="66" t="s">
        <v>500</v>
      </c>
      <c r="E24" s="65" t="s">
        <v>24</v>
      </c>
      <c r="F24" s="67" t="s">
        <v>388</v>
      </c>
      <c r="G24" s="67" t="s">
        <v>388</v>
      </c>
      <c r="H24" s="66" t="s">
        <v>430</v>
      </c>
      <c r="I24" s="66" t="s">
        <v>431</v>
      </c>
      <c r="J24" s="68" t="s">
        <v>451</v>
      </c>
    </row>
    <row r="25" spans="2:10" ht="30" x14ac:dyDescent="0.25">
      <c r="B25" s="64" t="s">
        <v>250</v>
      </c>
      <c r="C25" s="65" t="s">
        <v>23</v>
      </c>
      <c r="D25" s="66" t="s">
        <v>501</v>
      </c>
      <c r="E25" s="65" t="s">
        <v>24</v>
      </c>
      <c r="F25" s="67" t="s">
        <v>388</v>
      </c>
      <c r="G25" s="67" t="s">
        <v>392</v>
      </c>
      <c r="H25" s="66" t="s">
        <v>430</v>
      </c>
      <c r="I25" s="66" t="s">
        <v>431</v>
      </c>
      <c r="J25" s="68" t="s">
        <v>452</v>
      </c>
    </row>
    <row r="26" spans="2:10" ht="30" x14ac:dyDescent="0.25">
      <c r="B26" s="70" t="s">
        <v>339</v>
      </c>
      <c r="C26" s="71" t="s">
        <v>23</v>
      </c>
      <c r="D26" s="72" t="s">
        <v>523</v>
      </c>
      <c r="E26" s="71" t="s">
        <v>24</v>
      </c>
      <c r="F26" s="73" t="s">
        <v>388</v>
      </c>
      <c r="G26" s="73" t="s">
        <v>393</v>
      </c>
      <c r="H26" s="72" t="s">
        <v>430</v>
      </c>
      <c r="I26" s="72" t="s">
        <v>431</v>
      </c>
      <c r="J26" s="74" t="s">
        <v>453</v>
      </c>
    </row>
  </sheetData>
  <autoFilter ref="B5:H26"/>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Anteproyecto 2022 ok</vt:lpstr>
      <vt:lpstr>Presupuesto 2022 </vt:lpstr>
      <vt:lpstr>catalogo acciones sustantivas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espchu</dc:creator>
  <cp:lastModifiedBy>espchu</cp:lastModifiedBy>
  <dcterms:created xsi:type="dcterms:W3CDTF">2022-01-11T19:06:40Z</dcterms:created>
  <dcterms:modified xsi:type="dcterms:W3CDTF">2022-02-18T18:35:39Z</dcterms:modified>
</cp:coreProperties>
</file>