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3ER TRIMESTRE 2022\5.- INFORMACION PROGRAMATICA\"/>
    </mc:Choice>
  </mc:AlternateContent>
  <xr:revisionPtr revIDLastSave="0" documentId="8_{9ED8B8B6-AC65-45C4-9236-01344420E5E3}" xr6:coauthVersionLast="36" xr6:coauthVersionMax="36" xr10:uidLastSave="{00000000-0000-0000-0000-000000000000}"/>
  <bookViews>
    <workbookView xWindow="0" yWindow="0" windowWidth="24000" windowHeight="9525" xr2:uid="{F19ED2F3-44E7-48E1-B81F-22301E67509F}"/>
  </bookViews>
  <sheets>
    <sheet name="julio, agosto y septie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31" i="1"/>
  <c r="U31" i="1"/>
  <c r="X29" i="1"/>
  <c r="X28" i="1"/>
  <c r="R28" i="1"/>
  <c r="X27" i="1"/>
  <c r="R27" i="1"/>
  <c r="R26" i="1"/>
  <c r="X25" i="1"/>
  <c r="T25" i="1"/>
  <c r="R25" i="1" s="1"/>
  <c r="S25" i="1"/>
  <c r="Q25" i="1"/>
  <c r="P25" i="1"/>
  <c r="X24" i="1"/>
  <c r="T24" i="1"/>
  <c r="S24" i="1"/>
  <c r="R24" i="1"/>
  <c r="Q24" i="1"/>
  <c r="P24" i="1"/>
  <c r="X23" i="1"/>
  <c r="T23" i="1"/>
  <c r="R23" i="1" s="1"/>
  <c r="S23" i="1"/>
  <c r="Q23" i="1"/>
  <c r="P23" i="1"/>
  <c r="T22" i="1"/>
  <c r="R22" i="1" s="1"/>
  <c r="S22" i="1"/>
  <c r="Q22" i="1"/>
  <c r="P22" i="1"/>
  <c r="X21" i="1"/>
  <c r="Y21" i="1" s="1"/>
  <c r="T21" i="1"/>
  <c r="R21" i="1" s="1"/>
  <c r="S21" i="1"/>
  <c r="Q21" i="1"/>
  <c r="P21" i="1"/>
  <c r="Y20" i="1"/>
  <c r="X20" i="1"/>
  <c r="T20" i="1"/>
  <c r="S20" i="1"/>
  <c r="R20" i="1"/>
  <c r="Q20" i="1"/>
  <c r="P20" i="1"/>
  <c r="X19" i="1"/>
  <c r="Y19" i="1" s="1"/>
  <c r="T19" i="1"/>
  <c r="S19" i="1"/>
  <c r="R19" i="1"/>
  <c r="Q19" i="1"/>
  <c r="P19" i="1"/>
  <c r="X18" i="1"/>
  <c r="X17" i="1"/>
  <c r="Y17" i="1" s="1"/>
  <c r="T17" i="1"/>
  <c r="S17" i="1"/>
  <c r="R17" i="1"/>
  <c r="Q17" i="1"/>
  <c r="P17" i="1"/>
  <c r="X16" i="1"/>
  <c r="Y16" i="1" s="1"/>
  <c r="Y15" i="1"/>
  <c r="X15" i="1"/>
  <c r="T14" i="1"/>
  <c r="S14" i="1"/>
  <c r="R14" i="1"/>
  <c r="Q14" i="1"/>
  <c r="P14" i="1"/>
  <c r="X13" i="1"/>
  <c r="Y13" i="1" s="1"/>
  <c r="T13" i="1"/>
  <c r="S13" i="1"/>
  <c r="R13" i="1"/>
  <c r="Q13" i="1"/>
  <c r="P13" i="1"/>
  <c r="X12" i="1"/>
  <c r="T12" i="1"/>
  <c r="R12" i="1" s="1"/>
  <c r="S12" i="1"/>
  <c r="Q12" i="1"/>
  <c r="P12" i="1"/>
  <c r="X11" i="1"/>
  <c r="T11" i="1"/>
  <c r="S11" i="1"/>
  <c r="R11" i="1"/>
  <c r="Q11" i="1"/>
  <c r="X10" i="1"/>
  <c r="T10" i="1"/>
  <c r="S10" i="1"/>
  <c r="R10" i="1"/>
  <c r="Q10" i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Alicia Garcia Zamudio</author>
    <author>eduardo</author>
  </authors>
  <commentList>
    <comment ref="G10" authorId="0" shapeId="0" xr:uid="{2966C752-FB7C-4D3E-83FB-23C2F1D17F01}">
      <text>
        <r>
          <rPr>
            <sz val="9"/>
            <color indexed="81"/>
            <rFont val="Tahoma"/>
            <family val="2"/>
          </rPr>
          <t xml:space="preserve">
Gestión del proceso de acreditación y evaluación de programas de la Universidad Politécnica del Bicentenario</t>
        </r>
      </text>
    </comment>
    <comment ref="I10" authorId="0" shapeId="0" xr:uid="{911299BE-3F20-4991-9F6F-2B7AAC06B593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 B. Programas, procesos y/o planteles de instituciones de educación superior, certificados. UPB</t>
        </r>
      </text>
    </comment>
    <comment ref="O10" authorId="1" shapeId="0" xr:uid="{3758BD2C-6123-43BD-AD35-6745552AF3DE}">
      <text>
        <r>
          <rPr>
            <b/>
            <sz val="9"/>
            <color indexed="81"/>
            <rFont val="Tahoma"/>
            <family val="2"/>
          </rPr>
          <t xml:space="preserve">
Meta:2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1. Calidad
2. Ambiental  
3. Igualdad laboral y la no discriminación</t>
        </r>
        <r>
          <rPr>
            <b/>
            <sz val="9"/>
            <color indexed="81"/>
            <rFont val="Tahoma"/>
            <family val="2"/>
          </rPr>
          <t xml:space="preserve">
Capturado=
</t>
        </r>
      </text>
    </comment>
    <comment ref="G11" authorId="0" shapeId="0" xr:uid="{F207A86C-80DF-4B2C-8307-4A315CBF0CBB}">
      <text>
        <r>
          <rPr>
            <sz val="9"/>
            <color indexed="81"/>
            <rFont val="Tahoma"/>
            <family val="2"/>
          </rPr>
          <t xml:space="preserve">
Gestión de Certificación de procesos de a Universidad Politécnica del Bicentenario</t>
        </r>
      </text>
    </comment>
    <comment ref="G12" authorId="0" shapeId="0" xr:uid="{B74635F2-5159-4EC2-A885-BC93D71774B8}">
      <text>
        <r>
          <rPr>
            <sz val="9"/>
            <color indexed="81"/>
            <rFont val="Tahoma"/>
            <family val="2"/>
          </rPr>
          <t xml:space="preserve">
Apoyos para la profesionalización del personal de la Universidad Politécnica del Bicentenario</t>
        </r>
      </text>
    </comment>
    <comment ref="I12" authorId="0" shapeId="0" xr:uid="{4AFE34F0-5E56-4C6C-99B8-7ABF0C324D1B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C.Los cuerpos académicos y directivos de las instituciones públicas de educación superior son capacitados, actualizados y profesionalizados. UPB</t>
        </r>
      </text>
    </comment>
    <comment ref="O12" authorId="1" shapeId="0" xr:uid="{1AD0C319-928F-43E8-8087-5F87E80CAB0E}">
      <text>
        <r>
          <rPr>
            <b/>
            <sz val="9"/>
            <color indexed="81"/>
            <rFont val="Tahoma"/>
            <family val="2"/>
          </rPr>
          <t xml:space="preserve">
Meta:48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>Diciembre=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BF055B8C-AC77-4C56-8EB2-D25288B4A12C}">
      <text>
        <r>
          <rPr>
            <sz val="9"/>
            <color indexed="81"/>
            <rFont val="Tahoma"/>
            <family val="2"/>
          </rPr>
          <t xml:space="preserve">
Formación integral de las alumnos de la Universidad Politécnica del Bicentenario</t>
        </r>
      </text>
    </comment>
    <comment ref="I13" authorId="0" shapeId="0" xr:uid="{DCDCE7F6-EAE5-4E5D-ABDC-17B14E1B1323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D. Cursos, actividades y talleres para el desarrollo complementario de los alumnos impartidos. UPB</t>
        </r>
      </text>
    </comment>
    <comment ref="O13" authorId="1" shapeId="0" xr:uid="{0B68F8CF-E194-4441-B383-CDC68568CA3C}">
      <text>
        <r>
          <rPr>
            <b/>
            <sz val="9"/>
            <color indexed="81"/>
            <rFont val="Tahoma"/>
            <family val="2"/>
          </rPr>
          <t xml:space="preserve">
Meta:1270   /</t>
        </r>
        <r>
          <rPr>
            <sz val="9"/>
            <color indexed="81"/>
            <rFont val="Tahoma"/>
            <family val="2"/>
          </rPr>
          <t>mayo</t>
        </r>
        <r>
          <rPr>
            <b/>
            <sz val="9"/>
            <color indexed="81"/>
            <rFont val="Tahoma"/>
            <family val="2"/>
          </rPr>
          <t>,</t>
        </r>
        <r>
          <rPr>
            <sz val="8"/>
            <color indexed="81"/>
            <rFont val="Tahoma"/>
            <family val="2"/>
          </rPr>
          <t xml:space="preserve"> septiembre</t>
        </r>
        <r>
          <rPr>
            <b/>
            <sz val="14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diciembre</t>
        </r>
        <r>
          <rPr>
            <b/>
            <sz val="9"/>
            <color indexed="81"/>
            <rFont val="Tahoma"/>
            <family val="2"/>
          </rPr>
          <t xml:space="preserve"> 2022
Capturado: </t>
        </r>
        <r>
          <rPr>
            <sz val="9"/>
            <color indexed="81"/>
            <rFont val="Tahoma"/>
            <family val="2"/>
          </rPr>
          <t xml:space="preserve">
junio= </t>
        </r>
        <r>
          <rPr>
            <b/>
            <sz val="9"/>
            <color indexed="81"/>
            <rFont val="Tahoma"/>
            <family val="2"/>
          </rPr>
          <t>423</t>
        </r>
        <r>
          <rPr>
            <sz val="9"/>
            <color indexed="81"/>
            <rFont val="Tahoma"/>
            <family val="2"/>
          </rPr>
          <t xml:space="preserve"> (770 enero-abril 2022 sin repetir estudiantes participando en cursos, actividades y talleres complementarios para el desarrollo integral--Drive informe enero-abril 2022)
septiembre=</t>
        </r>
        <r>
          <rPr>
            <b/>
            <sz val="9"/>
            <color indexed="81"/>
            <rFont val="Tahoma"/>
            <family val="2"/>
          </rPr>
          <t>423</t>
        </r>
        <r>
          <rPr>
            <sz val="9"/>
            <color indexed="81"/>
            <rFont val="Tahoma"/>
            <family val="2"/>
          </rPr>
          <t xml:space="preserve"> (961 mayo-agosto 2022 sin repetir estudiantes participando en cursos, actividades y talleres complementarios para el desarrollo integral--Drive informe mayo-agosto 2022)
diciembre=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4" authorId="0" shapeId="0" xr:uid="{87AF3165-8D1B-48D7-926B-AFE02FE0BBB6}">
      <text>
        <r>
          <rPr>
            <sz val="9"/>
            <color indexed="81"/>
            <rFont val="Tahoma"/>
            <family val="2"/>
          </rPr>
          <t xml:space="preserve">
Actualización de programas y contenidos de la oferta educativa de la Universidad Politécnica del Bicentenario con relación a las demandas del entorno</t>
        </r>
      </text>
    </comment>
    <comment ref="I14" authorId="0" shapeId="0" xr:uid="{6B232343-9E0B-4E9D-9486-06911AB2A1EE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A. Servicios educativos ofertados. UPB</t>
        </r>
      </text>
    </comment>
    <comment ref="O14" authorId="1" shapeId="0" xr:uid="{7E128531-E5C8-42FF-8A30-6EB4C252D83C}">
      <text>
        <r>
          <rPr>
            <b/>
            <sz val="9"/>
            <color indexed="81"/>
            <rFont val="Tahoma"/>
            <family val="2"/>
          </rPr>
          <t xml:space="preserve">
Meta:1700   /</t>
        </r>
        <r>
          <rPr>
            <sz val="9"/>
            <color indexed="81"/>
            <rFont val="Tahoma"/>
            <family val="2"/>
          </rPr>
          <t>octubre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</text>
    </comment>
    <comment ref="G15" authorId="0" shapeId="0" xr:uid="{DB18C880-9C69-4D2A-92EF-898F03C43F33}">
      <text>
        <r>
          <rPr>
            <sz val="9"/>
            <color indexed="81"/>
            <rFont val="Tahoma"/>
            <family val="2"/>
          </rPr>
          <t xml:space="preserve">
Administración e impartición de los servicios educativos existentes de la Universidad Politécnica del Bicentenario</t>
        </r>
      </text>
    </comment>
    <comment ref="G16" authorId="0" shapeId="0" xr:uid="{716F590C-6CD2-4C5B-91E3-7EB8353D69FE}">
      <text>
        <r>
          <rPr>
            <sz val="9"/>
            <color indexed="81"/>
            <rFont val="Tahoma"/>
            <family val="2"/>
          </rPr>
          <t xml:space="preserve">
Administración de los servicios escolares de la Universidad Politécnica del Bicentenario</t>
        </r>
      </text>
    </comment>
    <comment ref="G17" authorId="0" shapeId="0" xr:uid="{F96186C1-A830-4CFD-A724-5EEF60B6DA4F}">
      <text>
        <r>
          <rPr>
            <sz val="9"/>
            <color indexed="81"/>
            <rFont val="Tahoma"/>
            <family val="2"/>
          </rPr>
          <t xml:space="preserve">
Mantenimiento de la infraestructura de la Universidad Politécnica del Bicentenario</t>
        </r>
      </text>
    </comment>
    <comment ref="I17" authorId="0" shapeId="0" xr:uid="{76A577BB-B55C-4655-B52B-7FC0E7B41FCB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B. Infraestructura educativa consolidada. UPB</t>
        </r>
      </text>
    </comment>
    <comment ref="O17" authorId="1" shapeId="0" xr:uid="{C6858302-17AF-475B-B204-A47C4B04FEA3}">
      <text>
        <r>
          <rPr>
            <b/>
            <sz val="9"/>
            <color indexed="81"/>
            <rFont val="Tahoma"/>
            <family val="2"/>
          </rPr>
          <t xml:space="preserve">
Meta: 12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</t>
        </r>
        <r>
          <rPr>
            <sz val="9"/>
            <color indexed="81"/>
            <rFont val="Tahoma"/>
            <family val="2"/>
          </rPr>
          <t xml:space="preserve">: 
Diciembre=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1DB7409A-FBB2-40A9-A500-127888568D74}">
      <text>
        <r>
          <rPr>
            <sz val="9"/>
            <color indexed="81"/>
            <rFont val="Tahoma"/>
            <family val="2"/>
          </rPr>
          <t xml:space="preserve">
Administración del mantenimiento y soporte de equipo informático, cómputo y redes de la Universidad Politécnica del Bicentenario</t>
        </r>
      </text>
    </comment>
    <comment ref="G19" authorId="0" shapeId="0" xr:uid="{DC61188B-979C-406D-91A8-D5407D368CD3}">
      <text>
        <r>
          <rPr>
            <sz val="9"/>
            <color indexed="81"/>
            <rFont val="Tahoma"/>
            <family val="2"/>
          </rPr>
          <t xml:space="preserve">
Gestión de proyectos de investigación, innovación y desarrollo tecnológico de la UPB</t>
        </r>
      </text>
    </comment>
    <comment ref="I19" authorId="0" shapeId="0" xr:uid="{0204D4D6-5CE9-487C-BACF-4DA122752D82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A. Proyectos de investigación, innovación y desarrollo tecnológico realizados por instituciones de educación superior. UPB</t>
        </r>
      </text>
    </comment>
    <comment ref="O19" authorId="1" shapeId="0" xr:uid="{77C7F9C9-8352-46CA-BA17-76CF9D346352}">
      <text>
        <r>
          <rPr>
            <b/>
            <sz val="9"/>
            <color indexed="81"/>
            <rFont val="Tahoma"/>
            <family val="2"/>
          </rPr>
          <t xml:space="preserve">
Meta: 50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Capturado: </t>
        </r>
        <r>
          <rPr>
            <sz val="9"/>
            <color indexed="81"/>
            <rFont val="Tahoma"/>
            <family val="2"/>
          </rPr>
          <t xml:space="preserve">
3. Diciembre-enero=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3756D1BA-2106-4651-8D94-552B2A20128E}">
      <text>
        <r>
          <rPr>
            <sz val="9"/>
            <color indexed="81"/>
            <rFont val="Tahoma"/>
            <family val="2"/>
          </rPr>
          <t xml:space="preserve">
Operación de servicios de vinculación de la Universidad Politécnica del Bicentenario con el entorno</t>
        </r>
      </text>
    </comment>
    <comment ref="I20" authorId="0" shapeId="0" xr:uid="{10CC5CF2-FFE4-42F0-8AFB-CF4C29F91CDB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A. Vinculación con el entorno operando. UPB</t>
        </r>
      </text>
    </comment>
    <comment ref="O20" authorId="1" shapeId="0" xr:uid="{F9ED9D10-062D-4E1F-8D19-0F9192C4E9B2}">
      <text>
        <r>
          <rPr>
            <b/>
            <sz val="9"/>
            <color indexed="81"/>
            <rFont val="Tahoma"/>
            <family val="2"/>
          </rPr>
          <t xml:space="preserve">
Meta: 1228   /</t>
        </r>
        <r>
          <rPr>
            <sz val="9"/>
            <color indexed="81"/>
            <rFont val="Tahoma"/>
            <family val="2"/>
          </rPr>
          <t>mayo, septiembre, diciembre 2022</t>
        </r>
        <r>
          <rPr>
            <b/>
            <sz val="9"/>
            <color indexed="81"/>
            <rFont val="Tahoma"/>
            <family val="2"/>
          </rPr>
          <t xml:space="preserve">
Capturado:
</t>
        </r>
        <r>
          <rPr>
            <sz val="9"/>
            <color indexed="81"/>
            <rFont val="Tahoma"/>
            <family val="2"/>
          </rPr>
          <t xml:space="preserve">1. Junio= </t>
        </r>
        <r>
          <rPr>
            <b/>
            <sz val="9"/>
            <color indexed="81"/>
            <rFont val="Tahoma"/>
            <family val="2"/>
          </rPr>
          <t>275</t>
        </r>
        <r>
          <rPr>
            <sz val="9"/>
            <color indexed="81"/>
            <rFont val="Tahoma"/>
            <family val="2"/>
          </rPr>
          <t xml:space="preserve"> (ALTA 128 estadías, 59 estancia I, 84 estancia II y 4 servicio social--DRIVE SED mayo 2022)
2. Octubre=</t>
        </r>
        <r>
          <rPr>
            <b/>
            <sz val="9"/>
            <color indexed="81"/>
            <rFont val="Tahoma"/>
            <family val="2"/>
          </rPr>
          <t xml:space="preserve"> 205 </t>
        </r>
        <r>
          <rPr>
            <sz val="9"/>
            <color indexed="81"/>
            <rFont val="Tahoma"/>
            <family val="2"/>
          </rPr>
          <t>Drive información mayo-agosto 2022: Plantilla residencias siges (ALTA 104 estadías,  39 estancia I,  60 estancia II y  2 servicio social)
3. Diciembre-enero=</t>
        </r>
        <r>
          <rPr>
            <b/>
            <sz val="9"/>
            <color indexed="81"/>
            <rFont val="Tahoma"/>
            <family val="2"/>
          </rPr>
          <t xml:space="preserve">
EN ESPERA DE QUE SE MODIFIQUE LA META A NIVEL PROCESO YA QUEDO EN 586 Y YA ME LO MANDARON LA SIGUIENTE CAPTURA A DICIEMBRE </t>
        </r>
      </text>
    </comment>
    <comment ref="G21" authorId="0" shapeId="0" xr:uid="{BA5C198D-EDDC-429D-A20E-2924914E837D}">
      <text>
        <r>
          <rPr>
            <sz val="9"/>
            <color indexed="81"/>
            <rFont val="Tahoma"/>
            <family val="2"/>
          </rPr>
          <t xml:space="preserve">
Realización de actividades de emprendimiento y experiencias exitosas en la Universidad Politécnica del Bicentenario</t>
        </r>
      </text>
    </comment>
    <comment ref="I21" authorId="0" shapeId="0" xr:uid="{0A7CE57D-DAF6-40D4-BABC-3443D5F4CE4A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 F. Programa de aprendizaje para el liderazgo y emprendimiento ofertado en Educación Superior. UPB</t>
        </r>
      </text>
    </comment>
    <comment ref="O21" authorId="1" shapeId="0" xr:uid="{8B64C2AD-E73C-4997-AC2C-60FD255B81E8}">
      <text>
        <r>
          <rPr>
            <b/>
            <sz val="9"/>
            <color indexed="81"/>
            <rFont val="Tahoma"/>
            <family val="2"/>
          </rPr>
          <t xml:space="preserve">
Meta: 120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>Diciembre= 120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O22" authorId="1" shapeId="0" xr:uid="{75E6C536-9389-4BCA-8035-2419F77A028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Meta: 12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 xml:space="preserve">Diciembre=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5FAC3A59-078F-4585-B3CC-43FAB1C445C7}">
      <text>
        <r>
          <rPr>
            <sz val="9"/>
            <color indexed="81"/>
            <rFont val="Tahoma"/>
            <family val="2"/>
          </rPr>
          <t xml:space="preserve">
Capacitación y certificación de competencias profesionales de los alumnos de la Universidad Politécnica del Bicentenario</t>
        </r>
      </text>
    </comment>
    <comment ref="I23" authorId="0" shapeId="0" xr:uid="{4C930756-93E8-44E3-AEA9-E25DD0F43F97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 H. Programas de certificación de competencias laborales ofertados en Educación Superior. UPB</t>
        </r>
      </text>
    </comment>
    <comment ref="O23" authorId="1" shapeId="0" xr:uid="{734159EA-7898-4ADC-9AAC-E3B7EA110447}">
      <text>
        <r>
          <rPr>
            <b/>
            <sz val="9"/>
            <color indexed="81"/>
            <rFont val="Tahoma"/>
            <family val="2"/>
          </rPr>
          <t xml:space="preserve">
Meta: 60   /</t>
        </r>
        <r>
          <rPr>
            <sz val="9"/>
            <color indexed="81"/>
            <rFont val="Tahoma"/>
            <family val="2"/>
          </rPr>
          <t>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>Diciembre=</t>
        </r>
        <r>
          <rPr>
            <b/>
            <sz val="9"/>
            <color indexed="81"/>
            <rFont val="Tahoma"/>
            <family val="2"/>
          </rPr>
          <t xml:space="preserve"> 
</t>
        </r>
      </text>
    </comment>
    <comment ref="G24" authorId="0" shapeId="0" xr:uid="{3897D820-FB1B-4839-86FB-5076869CB63D}">
      <text>
        <r>
          <rPr>
            <sz val="9"/>
            <color indexed="81"/>
            <rFont val="Tahoma"/>
            <family val="2"/>
          </rPr>
          <t xml:space="preserve">
Operación de otorgamiento de becas y apoyos para los alumnos de la Universidad Politécnica del Bicentenario</t>
        </r>
      </text>
    </comment>
    <comment ref="I24" authorId="0" shapeId="0" xr:uid="{74E148FC-1474-482B-9951-8886A1BD69AE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C. Becas y apoyos otorgados a estudiantes de educación media superior y superior UPB</t>
        </r>
      </text>
    </comment>
    <comment ref="O24" authorId="1" shapeId="0" xr:uid="{6170FE27-3DCE-42AB-BFE1-4C9A647AF003}">
      <text>
        <r>
          <rPr>
            <b/>
            <sz val="9"/>
            <color indexed="81"/>
            <rFont val="Tahoma"/>
            <family val="2"/>
          </rPr>
          <t xml:space="preserve">
Meta: 150   /</t>
        </r>
        <r>
          <rPr>
            <sz val="9"/>
            <color indexed="81"/>
            <rFont val="Tahoma"/>
            <family val="2"/>
          </rPr>
          <t>mayo, septiembre, 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 xml:space="preserve">1. Junio= </t>
        </r>
        <r>
          <rPr>
            <b/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Tahoma"/>
            <family val="2"/>
          </rPr>
          <t xml:space="preserve">
Listados de excel alumnos beca de Educación Superior:
8 alumnos beca de capacitación
5 beca manos x el mundo,
45 beca de educación superior
Total 58
2. Octubre= </t>
        </r>
        <r>
          <rPr>
            <b/>
            <sz val="9"/>
            <color indexed="81"/>
            <rFont val="Tahoma"/>
            <family val="2"/>
          </rPr>
          <t>52 becas en mayo-agosto 2022</t>
        </r>
        <r>
          <rPr>
            <sz val="9"/>
            <color indexed="81"/>
            <rFont val="Tahoma"/>
            <family val="2"/>
          </rPr>
          <t xml:space="preserve"> (drive sed septiembre 2022)
3. Diciembre=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5" authorId="0" shapeId="0" xr:uid="{EF0E38C0-1DC9-439C-8E2A-E16A37E9C591}">
      <text>
        <r>
          <rPr>
            <sz val="9"/>
            <color indexed="81"/>
            <rFont val="Tahoma"/>
            <family val="2"/>
          </rPr>
          <t xml:space="preserve">
Aplicación de planes de trabajo de atención a la deserción y reprobación en los alumnos de la Universidad Politécnica del Bicentenario</t>
        </r>
      </text>
    </comment>
    <comment ref="I25" authorId="0" shapeId="0" xr:uid="{81122378-EF69-48D8-9385-72CC5E96551F}">
      <text>
        <r>
          <rPr>
            <b/>
            <sz val="9"/>
            <color indexed="81"/>
            <rFont val="Tahoma"/>
            <family val="2"/>
          </rPr>
          <t>Componente:</t>
        </r>
        <r>
          <rPr>
            <sz val="9"/>
            <color indexed="81"/>
            <rFont val="Tahoma"/>
            <family val="2"/>
          </rPr>
          <t xml:space="preserve">
D. Apoyo académico y/o psicosocial a alumnos en riesgo de deserción o reprobación otorgados UPB</t>
        </r>
      </text>
    </comment>
    <comment ref="O25" authorId="1" shapeId="0" xr:uid="{E6E9FDE3-C97A-4608-8510-BB593D0191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Meta: 400   /</t>
        </r>
        <r>
          <rPr>
            <sz val="9"/>
            <color indexed="81"/>
            <rFont val="Tahoma"/>
            <family val="2"/>
          </rPr>
          <t>mayo, septiembre, diciembre 2022</t>
        </r>
        <r>
          <rPr>
            <b/>
            <sz val="9"/>
            <color indexed="81"/>
            <rFont val="Tahoma"/>
            <family val="2"/>
          </rPr>
          <t xml:space="preserve">
Capturado: 
</t>
        </r>
        <r>
          <rPr>
            <sz val="9"/>
            <color indexed="81"/>
            <rFont val="Tahoma"/>
            <family val="2"/>
          </rPr>
          <t xml:space="preserve">1. Junio = </t>
        </r>
        <r>
          <rPr>
            <b/>
            <sz val="9"/>
            <color indexed="81"/>
            <rFont val="Tahoma"/>
            <family val="2"/>
          </rPr>
          <t xml:space="preserve">99 </t>
        </r>
        <r>
          <rPr>
            <sz val="9"/>
            <color indexed="81"/>
            <rFont val="Tahoma"/>
            <family val="2"/>
          </rPr>
          <t xml:space="preserve">
Drive información informe enero-abril 2022= ESTUIANTES SIN REPETIR 
psicosocial 2 (Rosario DH y tutorías)
académico 32 (Elizabeth DT)
académico idiomas 45 (Claudia Idiomas)
psicológica 20 (Rosario DH y tutorías)
2. Octubre= </t>
        </r>
        <r>
          <rPr>
            <b/>
            <sz val="9"/>
            <color indexed="81"/>
            <rFont val="Tahoma"/>
            <family val="2"/>
          </rPr>
          <t>79</t>
        </r>
        <r>
          <rPr>
            <sz val="9"/>
            <color indexed="81"/>
            <rFont val="Tahoma"/>
            <family val="2"/>
          </rPr>
          <t xml:space="preserve">
Drive información informe mayo, junio y julio 2022/ESTUIANTES SIN REPETIR
ciencias basicas=13 (ILT 6, IAT 3, IRO 3)
idiomas=31
psicosocial=2
psicológica=33
3. Diciembre-enero= 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7" authorId="0" shapeId="0" xr:uid="{589C0E45-B723-4DF8-B47B-C62C87C85629}">
      <text>
        <r>
          <rPr>
            <sz val="9"/>
            <color indexed="81"/>
            <rFont val="Tahoma"/>
            <family val="2"/>
          </rPr>
          <t xml:space="preserve">
Administración de los recursos humanos, materiales, financieros y de servicios de la Universidad Politécnica del Bicentenario</t>
        </r>
      </text>
    </comment>
    <comment ref="G28" authorId="0" shapeId="0" xr:uid="{4F263699-5CE2-4B83-BCFD-8AFEA40B4B1D}">
      <text>
        <r>
          <rPr>
            <sz val="9"/>
            <color indexed="81"/>
            <rFont val="Tahoma"/>
            <family val="2"/>
          </rPr>
          <t xml:space="preserve">
Dirección Estratégica de la Universidad Politécnica del Bicentenario</t>
        </r>
      </text>
    </comment>
    <comment ref="G29" authorId="0" shapeId="0" xr:uid="{CA6B88A1-2DF7-4706-BA82-9B9097C55FE8}">
      <text>
        <r>
          <rPr>
            <sz val="9"/>
            <color indexed="81"/>
            <rFont val="Tahoma"/>
            <family val="2"/>
          </rPr>
          <t xml:space="preserve">
Operación del modelo de planeación y evaluación de la Universidad Politécnica del Bicentenario</t>
        </r>
      </text>
    </comment>
  </commentList>
</comments>
</file>

<file path=xl/sharedStrings.xml><?xml version="1.0" encoding="utf-8"?>
<sst xmlns="http://schemas.openxmlformats.org/spreadsheetml/2006/main" count="195" uniqueCount="94">
  <si>
    <t>INDICADORES PARA RESULTADOS</t>
  </si>
  <si>
    <t>Julio, agosto y septiembre 2022</t>
  </si>
  <si>
    <t>Ente Público: UNIVERSIDAD POLITÉCNICA DEL BICENTENARIO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</si>
  <si>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</si>
  <si>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</si>
  <si>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</si>
  <si>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</si>
  <si>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</si>
  <si>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</si>
  <si>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</si>
  <si>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</si>
  <si>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</si>
  <si>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</si>
  <si>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</si>
  <si>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</si>
  <si>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</si>
  <si>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</si>
  <si>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</si>
  <si>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</si>
  <si>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</si>
  <si>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</si>
  <si>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</si>
  <si>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</si>
  <si>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</si>
  <si>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</si>
  <si>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</si>
  <si>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</si>
  <si>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</si>
  <si>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</si>
  <si>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</si>
  <si>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</si>
  <si>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</si>
  <si>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</si>
  <si>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</si>
  <si>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III. - Guanajuato Educado</t>
  </si>
  <si>
    <t>Educación para la vida</t>
  </si>
  <si>
    <t>02</t>
  </si>
  <si>
    <t>02.05</t>
  </si>
  <si>
    <t>02.05.03</t>
  </si>
  <si>
    <t>P0775</t>
  </si>
  <si>
    <t>Porcentaje de procesos educativos certificados y/o programas educativos acreditados</t>
  </si>
  <si>
    <t>COMPONENTE</t>
  </si>
  <si>
    <t>ESTRATEGICO</t>
  </si>
  <si>
    <t xml:space="preserve">EFICACIA </t>
  </si>
  <si>
    <t>ANUAL</t>
  </si>
  <si>
    <t>PORCENTAJE</t>
  </si>
  <si>
    <t>Procesos y/o programas educativos certificados y/o acreditados / Procesos y/o programas educativos programados a ser certificados y/o acreditados * 100</t>
  </si>
  <si>
    <t xml:space="preserve"> </t>
  </si>
  <si>
    <t>P0776</t>
  </si>
  <si>
    <t>P0772</t>
  </si>
  <si>
    <t>Porcentaje de docentes y directivos fortalecidos con alguna acción formativa o laboral</t>
  </si>
  <si>
    <t>Docentes y directivos fortalecidos con alguna acción formativa o laboral / Total de docentes y directivos de la Universidad * 100</t>
  </si>
  <si>
    <t>P0774</t>
  </si>
  <si>
    <t>Porcentaje de estudiantes participando en cursos, actividades y talleres complementarias para el desarrollo integral</t>
  </si>
  <si>
    <t>Estudiantes participando en cursos, actividades y talleres complementarias para el  desarrollo integral / Estudiantes progragamos para participar en cursos, actividades y talleres complementarias para el  desarrollo integral * 100</t>
  </si>
  <si>
    <t>P0769</t>
  </si>
  <si>
    <t>Porcentaje de alumnos atendidos</t>
  </si>
  <si>
    <t>Número de alumnos atendidos / Número de alumnos proyectados a atender * 100</t>
  </si>
  <si>
    <t>P0770</t>
  </si>
  <si>
    <t>P3171</t>
  </si>
  <si>
    <t>P0777</t>
  </si>
  <si>
    <t>Porcentaje de necesidades de infraestructura y equipamiento atendidas</t>
  </si>
  <si>
    <t>Necesidades de infraestructura y equipamiento atendidas / Necesidades de infraestructura y equipamiento identificadas * 100</t>
  </si>
  <si>
    <t>P3170</t>
  </si>
  <si>
    <t>Empleo y prosperidad</t>
  </si>
  <si>
    <t>P3172</t>
  </si>
  <si>
    <t>Porcentaje de proyectos de Investigación desarrollados</t>
  </si>
  <si>
    <t>Número de proyectos de investigación desarrollados / Número de proyectos de investigación programados a desarrollar * 100</t>
  </si>
  <si>
    <t>P0779</t>
  </si>
  <si>
    <t>Porcentaje de alumnos atendidos con acciones de fortalecimiento</t>
  </si>
  <si>
    <t>Alumnos atendidos con acciones de fortalecimiento para la vinculación con el entorno / Alumnos programados a ser atendidos con acciones de fortalecimiento para la vinculación con el entorno * 100</t>
  </si>
  <si>
    <t>P0781</t>
  </si>
  <si>
    <t>Porcentaje de alumnos atendidos con acciones para el fortalecimiento de competencias emprendedoras</t>
  </si>
  <si>
    <t>Alumnos atendidos con acciones para el fortalecimiento de competencias emprendedoras / Alumnos programados para ser atendidos con acciones para el fortalecimiento de competencias emprendedoras *100</t>
  </si>
  <si>
    <t>Porcentaje de alumnos con proyectos en incubadora de empresas</t>
  </si>
  <si>
    <t>Alumnos con proyectos en incubadora de empresas / Alumnos con proyectos en incubadora de empresas, programados * 100</t>
  </si>
  <si>
    <t>P0773</t>
  </si>
  <si>
    <t>Porcentaje de alumnos con formación y/o certificados en competencias laborales</t>
  </si>
  <si>
    <t>Alumnos con formación  y/o certificados en competencias laborales / Alumnos con formación  y/o certificados en competencias laborales, programados * 100</t>
  </si>
  <si>
    <t>P0778</t>
  </si>
  <si>
    <t>Porcentaje de becas y apoyos otorgados</t>
  </si>
  <si>
    <t>Becas y apoyos otorgados / Becas y apoyos programados a otorgar * 100</t>
  </si>
  <si>
    <t>P0771</t>
  </si>
  <si>
    <t>Porcentaje de alumnos en riesgo de deserción y reprobación atendidos con apoyo académico y/o psicosocial</t>
  </si>
  <si>
    <t>Alumnos en riesgo de deserción y reprobación atendidos con apoyo académico y/o psicosocial / Alumnos en riesgo de deserción y reprobación, identificados * 100</t>
  </si>
  <si>
    <t>Q0542</t>
  </si>
  <si>
    <t>INFRAESTRUCTURA DE LA UNIVERSIDAD POLITECNICA DEL BICENTENARIO</t>
  </si>
  <si>
    <t xml:space="preserve">ANUAL </t>
  </si>
  <si>
    <t>G1008</t>
  </si>
  <si>
    <t>G2004</t>
  </si>
  <si>
    <t>GESTION</t>
  </si>
  <si>
    <t>G2110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</si>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</sst>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l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14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71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5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/>
    <xf numFmtId="0" fontId="4" fillId="2" borderId="1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44" fontId="7" fillId="3" borderId="6" xfId="2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44" fontId="7" fillId="3" borderId="7" xfId="2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6" xfId="0" quotePrefix="1" applyFont="1" applyFill="1" applyBorder="1" applyAlignment="1">
      <alignment horizontal="center" vertical="center" wrapText="1"/>
    </xf>
    <xf numFmtId="0" fontId="9" fillId="2" borderId="11" xfId="0" quotePrefix="1" applyFont="1" applyFill="1" applyBorder="1" applyAlignment="1">
      <alignment horizontal="center" vertical="center" wrapText="1"/>
    </xf>
    <xf numFmtId="0" fontId="9" fillId="2" borderId="0" xfId="0" quotePrefix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9" fontId="10" fillId="0" borderId="10" xfId="3" applyFont="1" applyFill="1" applyBorder="1" applyAlignment="1" applyProtection="1">
      <alignment horizontal="center" vertical="center"/>
      <protection locked="0"/>
    </xf>
    <xf numFmtId="9" fontId="10" fillId="0" borderId="16" xfId="3" applyFont="1" applyFill="1" applyBorder="1" applyAlignment="1" applyProtection="1">
      <alignment horizontal="center" vertical="center"/>
      <protection locked="0"/>
    </xf>
    <xf numFmtId="165" fontId="9" fillId="0" borderId="9" xfId="1" applyNumberFormat="1" applyFont="1" applyFill="1" applyBorder="1" applyAlignment="1">
      <alignment horizontal="right" vertical="center"/>
    </xf>
    <xf numFmtId="165" fontId="9" fillId="0" borderId="10" xfId="1" applyNumberFormat="1" applyFont="1" applyFill="1" applyBorder="1" applyAlignment="1">
      <alignment horizontal="right" vertical="center"/>
    </xf>
    <xf numFmtId="165" fontId="9" fillId="0" borderId="10" xfId="1" applyNumberFormat="1" applyFont="1" applyFill="1" applyBorder="1" applyAlignment="1">
      <alignment vertical="center"/>
    </xf>
    <xf numFmtId="9" fontId="9" fillId="0" borderId="9" xfId="3" applyFont="1" applyBorder="1" applyAlignment="1">
      <alignment horizontal="center" vertical="center"/>
    </xf>
    <xf numFmtId="9" fontId="9" fillId="0" borderId="16" xfId="3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quotePrefix="1" applyFont="1" applyFill="1" applyBorder="1" applyAlignment="1">
      <alignment horizontal="center" vertical="center" wrapText="1"/>
    </xf>
    <xf numFmtId="0" fontId="11" fillId="2" borderId="0" xfId="0" quotePrefix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43" fontId="11" fillId="0" borderId="20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9" fontId="10" fillId="0" borderId="0" xfId="3" applyFont="1" applyFill="1" applyBorder="1" applyAlignment="1" applyProtection="1">
      <alignment horizontal="center" vertical="center"/>
      <protection locked="0"/>
    </xf>
    <xf numFmtId="9" fontId="10" fillId="0" borderId="11" xfId="3" applyFont="1" applyFill="1" applyBorder="1" applyAlignment="1" applyProtection="1">
      <alignment horizontal="center" vertical="center"/>
      <protection locked="0"/>
    </xf>
    <xf numFmtId="165" fontId="11" fillId="0" borderId="17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vertical="center"/>
    </xf>
    <xf numFmtId="9" fontId="9" fillId="0" borderId="17" xfId="3" applyFont="1" applyBorder="1" applyAlignment="1">
      <alignment horizontal="center" vertical="center"/>
    </xf>
    <xf numFmtId="9" fontId="11" fillId="0" borderId="11" xfId="3" applyNumberFormat="1" applyFont="1" applyBorder="1" applyAlignment="1">
      <alignment horizontal="center" vertical="center"/>
    </xf>
    <xf numFmtId="0" fontId="4" fillId="0" borderId="0" xfId="0" applyFont="1"/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43" fontId="11" fillId="0" borderId="23" xfId="0" applyNumberFormat="1" applyFont="1" applyFill="1" applyBorder="1" applyAlignment="1">
      <alignment vertical="center" wrapText="1"/>
    </xf>
    <xf numFmtId="43" fontId="11" fillId="0" borderId="24" xfId="0" applyNumberFormat="1" applyFont="1" applyFill="1" applyBorder="1" applyAlignment="1">
      <alignment horizontal="center" vertical="center" wrapText="1"/>
    </xf>
    <xf numFmtId="43" fontId="11" fillId="0" borderId="25" xfId="0" applyNumberFormat="1" applyFont="1" applyFill="1" applyBorder="1" applyAlignment="1">
      <alignment horizontal="left" vertical="center" wrapText="1"/>
    </xf>
    <xf numFmtId="9" fontId="12" fillId="0" borderId="0" xfId="3" applyFont="1" applyFill="1" applyAlignment="1" applyProtection="1">
      <alignment horizontal="center" vertical="center"/>
      <protection locked="0"/>
    </xf>
    <xf numFmtId="9" fontId="11" fillId="0" borderId="17" xfId="3" applyFont="1" applyBorder="1" applyAlignment="1">
      <alignment horizontal="center" vertical="center"/>
    </xf>
    <xf numFmtId="165" fontId="11" fillId="0" borderId="11" xfId="3" applyNumberFormat="1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3" fontId="11" fillId="0" borderId="13" xfId="0" applyNumberFormat="1" applyFont="1" applyFill="1" applyBorder="1" applyAlignment="1">
      <alignment horizontal="left" vertical="center" wrapText="1"/>
    </xf>
    <xf numFmtId="43" fontId="11" fillId="0" borderId="14" xfId="0" applyNumberFormat="1" applyFont="1" applyFill="1" applyBorder="1" applyAlignment="1">
      <alignment horizontal="center" vertical="center" wrapText="1"/>
    </xf>
    <xf numFmtId="43" fontId="11" fillId="0" borderId="15" xfId="0" applyNumberFormat="1" applyFont="1" applyFill="1" applyBorder="1" applyAlignment="1">
      <alignment horizontal="left" vertical="center" wrapText="1"/>
    </xf>
    <xf numFmtId="9" fontId="12" fillId="0" borderId="0" xfId="3" applyFont="1" applyFill="1" applyBorder="1" applyAlignment="1" applyProtection="1">
      <alignment horizontal="center" vertical="center"/>
      <protection locked="0"/>
    </xf>
    <xf numFmtId="9" fontId="12" fillId="0" borderId="0" xfId="3" applyFont="1" applyFill="1" applyAlignment="1" applyProtection="1">
      <alignment horizontal="center" vertical="center"/>
      <protection locked="0"/>
    </xf>
    <xf numFmtId="9" fontId="12" fillId="0" borderId="11" xfId="3" applyFont="1" applyFill="1" applyBorder="1" applyAlignment="1" applyProtection="1">
      <alignment horizontal="center" vertical="center"/>
      <protection locked="0"/>
    </xf>
    <xf numFmtId="165" fontId="11" fillId="0" borderId="17" xfId="1" applyNumberFormat="1" applyFont="1" applyFill="1" applyBorder="1" applyAlignment="1">
      <alignment horizontal="right" vertical="center" wrapText="1"/>
    </xf>
    <xf numFmtId="9" fontId="11" fillId="0" borderId="11" xfId="3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3" fontId="11" fillId="0" borderId="17" xfId="0" applyNumberFormat="1" applyFont="1" applyFill="1" applyBorder="1" applyAlignment="1">
      <alignment horizontal="left" vertical="center" wrapText="1"/>
    </xf>
    <xf numFmtId="43" fontId="11" fillId="0" borderId="0" xfId="0" applyNumberFormat="1" applyFont="1" applyFill="1" applyBorder="1" applyAlignment="1">
      <alignment horizontal="center" vertical="center" wrapText="1"/>
    </xf>
    <xf numFmtId="43" fontId="11" fillId="0" borderId="11" xfId="0" applyNumberFormat="1" applyFont="1" applyFill="1" applyBorder="1" applyAlignment="1">
      <alignment horizontal="left" vertical="center" wrapText="1"/>
    </xf>
    <xf numFmtId="43" fontId="11" fillId="0" borderId="19" xfId="0" applyNumberFormat="1" applyFont="1" applyFill="1" applyBorder="1" applyAlignment="1">
      <alignment horizontal="left" vertical="center" wrapText="1"/>
    </xf>
    <xf numFmtId="43" fontId="11" fillId="0" borderId="21" xfId="0" applyNumberFormat="1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3" fontId="11" fillId="0" borderId="13" xfId="0" applyNumberFormat="1" applyFont="1" applyFill="1" applyBorder="1" applyAlignment="1">
      <alignment vertical="center" wrapText="1"/>
    </xf>
    <xf numFmtId="43" fontId="11" fillId="0" borderId="15" xfId="0" applyNumberFormat="1" applyFont="1" applyFill="1" applyBorder="1" applyAlignment="1">
      <alignment horizontal="left" vertical="center" wrapText="1"/>
    </xf>
    <xf numFmtId="165" fontId="11" fillId="0" borderId="17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11" xfId="1" applyNumberFormat="1" applyFont="1" applyFill="1" applyBorder="1" applyAlignment="1">
      <alignment horizontal="center" vertical="center"/>
    </xf>
    <xf numFmtId="9" fontId="11" fillId="0" borderId="17" xfId="3" applyFont="1" applyBorder="1" applyAlignment="1">
      <alignment horizontal="center" vertical="center"/>
    </xf>
    <xf numFmtId="9" fontId="11" fillId="0" borderId="11" xfId="3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43" fontId="11" fillId="0" borderId="19" xfId="0" applyNumberFormat="1" applyFont="1" applyFill="1" applyBorder="1" applyAlignment="1">
      <alignment vertical="center" wrapText="1"/>
    </xf>
    <xf numFmtId="43" fontId="11" fillId="0" borderId="21" xfId="0" applyNumberFormat="1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2" fontId="10" fillId="0" borderId="0" xfId="0" applyNumberFormat="1" applyFont="1" applyFill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/>
    </xf>
    <xf numFmtId="165" fontId="9" fillId="0" borderId="17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9" fontId="11" fillId="0" borderId="17" xfId="3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2" fontId="9" fillId="2" borderId="0" xfId="0" applyNumberFormat="1" applyFont="1" applyFill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17" xfId="1" applyNumberFormat="1" applyFont="1" applyFill="1" applyBorder="1" applyAlignment="1">
      <alignment horizontal="center" vertical="center"/>
    </xf>
    <xf numFmtId="165" fontId="9" fillId="0" borderId="1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26" xfId="0" applyFont="1" applyBorder="1"/>
    <xf numFmtId="0" fontId="2" fillId="0" borderId="27" xfId="0" applyFont="1" applyBorder="1"/>
    <xf numFmtId="0" fontId="13" fillId="2" borderId="0" xfId="0" applyFont="1" applyFill="1"/>
    <xf numFmtId="0" fontId="13" fillId="2" borderId="2" xfId="0" applyFont="1" applyFill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left" vertical="center" wrapText="1" indent="3"/>
    </xf>
    <xf numFmtId="0" fontId="13" fillId="2" borderId="3" xfId="0" applyFont="1" applyFill="1" applyBorder="1" applyAlignment="1">
      <alignment horizontal="left" vertical="center" wrapText="1" indent="3"/>
    </xf>
    <xf numFmtId="0" fontId="13" fillId="2" borderId="7" xfId="0" applyFont="1" applyFill="1" applyBorder="1" applyAlignment="1">
      <alignment horizontal="right" vertical="center" wrapText="1"/>
    </xf>
    <xf numFmtId="166" fontId="13" fillId="2" borderId="2" xfId="0" applyNumberFormat="1" applyFont="1" applyFill="1" applyBorder="1" applyAlignment="1">
      <alignment horizontal="center"/>
    </xf>
    <xf numFmtId="166" fontId="13" fillId="2" borderId="4" xfId="0" applyNumberFormat="1" applyFont="1" applyFill="1" applyBorder="1" applyAlignment="1">
      <alignment horizontal="center"/>
    </xf>
    <xf numFmtId="166" fontId="13" fillId="2" borderId="3" xfId="0" applyNumberFormat="1" applyFont="1" applyFill="1" applyBorder="1" applyAlignment="1">
      <alignment horizontal="center"/>
    </xf>
    <xf numFmtId="165" fontId="13" fillId="0" borderId="5" xfId="0" applyNumberFormat="1" applyFont="1" applyBorder="1"/>
    <xf numFmtId="164" fontId="13" fillId="0" borderId="5" xfId="0" applyNumberFormat="1" applyFont="1" applyBorder="1"/>
    <xf numFmtId="0" fontId="13" fillId="0" borderId="0" xfId="0" applyFont="1"/>
    <xf numFmtId="0" fontId="2" fillId="2" borderId="0" xfId="0" applyFont="1" applyFill="1" applyAlignment="1">
      <alignment horizontal="center"/>
    </xf>
    <xf numFmtId="43" fontId="2" fillId="0" borderId="0" xfId="0" applyNumberFormat="1" applyFont="1"/>
    <xf numFmtId="164" fontId="14" fillId="0" borderId="0" xfId="1" applyFont="1"/>
    <xf numFmtId="164" fontId="2" fillId="0" borderId="0" xfId="1" applyFont="1"/>
    <xf numFmtId="0" fontId="9" fillId="2" borderId="0" xfId="0" applyFont="1" applyFill="1"/>
    <xf numFmtId="0" fontId="2" fillId="0" borderId="0" xfId="0" applyFont="1" applyAlignment="1">
      <alignment horizontal="center"/>
    </xf>
    <xf numFmtId="43" fontId="2" fillId="0" borderId="0" xfId="0" applyNumberFormat="1" applyFont="1" applyBorder="1"/>
    <xf numFmtId="0" fontId="2" fillId="2" borderId="0" xfId="0" applyFont="1" applyFill="1" applyBorder="1"/>
    <xf numFmtId="0" fontId="2" fillId="0" borderId="0" xfId="0" applyFont="1" applyBorder="1"/>
  </cellXfs>
  <cellStyles count="5">
    <cellStyle name="Millares" xfId="1" builtinId="3"/>
    <cellStyle name="Moneda" xfId="2" builtinId="4"/>
    <cellStyle name="Normal" xfId="0" builtinId="0"/>
    <cellStyle name="Normal_141008Reportes Cuadros Institucionales-sectorialesADV" xfId="4" xr:uid="{D4DEDBC7-47ED-4D6C-B3BE-993651E1DF17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85</xdr:row>
      <xdr:rowOff>142875</xdr:rowOff>
    </xdr:from>
    <xdr:to>
      <xdr:col>20</xdr:col>
      <xdr:colOff>266700</xdr:colOff>
      <xdr:row>88</xdr:row>
      <xdr:rowOff>114585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979AB-3CAC-4041-A69B-5A8688F8E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5" y="19288125"/>
          <a:ext cx="13344525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27CD-C74B-4805-B165-A57971E9F82E}">
  <sheetPr>
    <tabColor theme="9"/>
  </sheetPr>
  <dimension ref="A1:Y36"/>
  <sheetViews>
    <sheetView showGridLines="0" tabSelected="1" topLeftCell="B1" zoomScaleNormal="100" workbookViewId="0">
      <pane ySplit="9" topLeftCell="A10" activePane="bottomLeft" state="frozen"/>
      <selection pane="bottomLeft" activeCell="I5" sqref="I5"/>
    </sheetView>
  </sheetViews>
  <sheetFormatPr baseColWidth="10" defaultRowHeight="12"/>
  <cols>
    <col min="1" max="1" width="2.140625" style="1" customWidth="1"/>
    <col min="2" max="2" width="22.140625" style="3" customWidth="1"/>
    <col min="3" max="3" width="25.28515625" style="3" bestFit="1" customWidth="1"/>
    <col min="4" max="4" width="8" style="167" customWidth="1"/>
    <col min="5" max="5" width="6.140625" style="3" customWidth="1"/>
    <col min="6" max="6" width="9.85546875" style="3" customWidth="1"/>
    <col min="7" max="7" width="10.42578125" style="3" bestFit="1" customWidth="1"/>
    <col min="8" max="8" width="7.42578125" style="3" customWidth="1"/>
    <col min="9" max="9" width="68.7109375" style="3" customWidth="1"/>
    <col min="10" max="13" width="12.7109375" style="3" hidden="1" customWidth="1"/>
    <col min="14" max="14" width="14.85546875" style="3" hidden="1" customWidth="1"/>
    <col min="15" max="15" width="55.28515625" style="3" customWidth="1"/>
    <col min="16" max="16" width="11.7109375" style="1" customWidth="1"/>
    <col min="17" max="17" width="11" style="3" customWidth="1"/>
    <col min="18" max="18" width="10.7109375" style="3" customWidth="1"/>
    <col min="19" max="19" width="11" style="3" customWidth="1"/>
    <col min="20" max="20" width="12.7109375" style="3" customWidth="1"/>
    <col min="21" max="21" width="28.140625" style="3" customWidth="1"/>
    <col min="22" max="22" width="22.28515625" style="3" customWidth="1"/>
    <col min="23" max="23" width="20.85546875" style="3" customWidth="1"/>
    <col min="24" max="24" width="13.140625" style="3" customWidth="1"/>
    <col min="25" max="25" width="12.85546875" style="3" customWidth="1"/>
    <col min="26" max="16384" width="11.42578125" style="3"/>
  </cols>
  <sheetData>
    <row r="1" spans="1:25" ht="6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0.25" customHeight="1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ht="8.25" customHeight="1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5" s="1" customFormat="1" ht="12.75" customHeight="1">
      <c r="D5" s="6" t="s">
        <v>2</v>
      </c>
      <c r="E5" s="7"/>
      <c r="F5" s="7"/>
      <c r="G5" s="8"/>
      <c r="H5" s="9"/>
      <c r="I5" s="9"/>
      <c r="J5" s="9"/>
      <c r="K5" s="9"/>
      <c r="L5" s="10"/>
      <c r="M5" s="10"/>
      <c r="N5" s="11"/>
      <c r="O5" s="4"/>
    </row>
    <row r="6" spans="1:25" s="1" customFormat="1" ht="8.25" customHeight="1">
      <c r="B6" s="4"/>
      <c r="C6" s="4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5" ht="15" customHeight="1">
      <c r="B7" s="12" t="s">
        <v>3</v>
      </c>
      <c r="C7" s="13"/>
      <c r="D7" s="14" t="s">
        <v>4</v>
      </c>
      <c r="E7" s="15"/>
      <c r="F7" s="15"/>
      <c r="G7" s="15"/>
      <c r="H7" s="16"/>
      <c r="I7" s="17" t="s">
        <v>5</v>
      </c>
      <c r="J7" s="17"/>
      <c r="K7" s="17"/>
      <c r="L7" s="17"/>
      <c r="M7" s="17"/>
      <c r="N7" s="17"/>
      <c r="O7" s="17"/>
      <c r="P7" s="17" t="s">
        <v>6</v>
      </c>
      <c r="Q7" s="17"/>
      <c r="R7" s="17"/>
      <c r="S7" s="17"/>
      <c r="T7" s="17"/>
      <c r="U7" s="17" t="s">
        <v>7</v>
      </c>
      <c r="V7" s="17"/>
      <c r="W7" s="17"/>
      <c r="X7" s="17"/>
      <c r="Y7" s="17"/>
    </row>
    <row r="8" spans="1:25">
      <c r="B8" s="18" t="s">
        <v>8</v>
      </c>
      <c r="C8" s="18" t="s">
        <v>9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14</v>
      </c>
      <c r="I8" s="20" t="s">
        <v>15</v>
      </c>
      <c r="J8" s="20" t="s">
        <v>16</v>
      </c>
      <c r="K8" s="20" t="s">
        <v>17</v>
      </c>
      <c r="L8" s="20" t="s">
        <v>18</v>
      </c>
      <c r="M8" s="20" t="s">
        <v>19</v>
      </c>
      <c r="N8" s="20" t="s">
        <v>20</v>
      </c>
      <c r="O8" s="20" t="s">
        <v>21</v>
      </c>
      <c r="P8" s="20" t="s">
        <v>22</v>
      </c>
      <c r="Q8" s="20" t="s">
        <v>23</v>
      </c>
      <c r="R8" s="20" t="s">
        <v>24</v>
      </c>
      <c r="S8" s="21" t="s">
        <v>25</v>
      </c>
      <c r="T8" s="22"/>
      <c r="U8" s="20" t="s">
        <v>26</v>
      </c>
      <c r="V8" s="23" t="s">
        <v>27</v>
      </c>
      <c r="W8" s="23" t="s">
        <v>28</v>
      </c>
      <c r="X8" s="21" t="s">
        <v>29</v>
      </c>
      <c r="Y8" s="22"/>
    </row>
    <row r="9" spans="1:25" ht="15.75" customHeight="1" thickBot="1">
      <c r="B9" s="24"/>
      <c r="C9" s="24"/>
      <c r="D9" s="25"/>
      <c r="E9" s="25"/>
      <c r="F9" s="25"/>
      <c r="G9" s="26"/>
      <c r="H9" s="26"/>
      <c r="I9" s="27"/>
      <c r="J9" s="27"/>
      <c r="K9" s="27"/>
      <c r="L9" s="27"/>
      <c r="M9" s="27"/>
      <c r="N9" s="27"/>
      <c r="O9" s="27"/>
      <c r="P9" s="28"/>
      <c r="Q9" s="28"/>
      <c r="R9" s="28"/>
      <c r="S9" s="29" t="s">
        <v>30</v>
      </c>
      <c r="T9" s="29" t="s">
        <v>31</v>
      </c>
      <c r="U9" s="28"/>
      <c r="V9" s="30"/>
      <c r="W9" s="30"/>
      <c r="X9" s="29" t="s">
        <v>32</v>
      </c>
      <c r="Y9" s="29" t="s">
        <v>33</v>
      </c>
    </row>
    <row r="10" spans="1:25" ht="30" customHeight="1">
      <c r="B10" s="31" t="s">
        <v>34</v>
      </c>
      <c r="C10" s="32" t="s">
        <v>35</v>
      </c>
      <c r="D10" s="33" t="s">
        <v>36</v>
      </c>
      <c r="E10" s="34" t="s">
        <v>37</v>
      </c>
      <c r="F10" s="35" t="s">
        <v>38</v>
      </c>
      <c r="G10" s="36" t="s">
        <v>39</v>
      </c>
      <c r="H10" s="37">
        <v>3049</v>
      </c>
      <c r="I10" s="38" t="s">
        <v>40</v>
      </c>
      <c r="J10" s="39" t="s">
        <v>41</v>
      </c>
      <c r="K10" s="39" t="s">
        <v>42</v>
      </c>
      <c r="L10" s="39" t="s">
        <v>43</v>
      </c>
      <c r="M10" s="39" t="s">
        <v>44</v>
      </c>
      <c r="N10" s="39" t="s">
        <v>45</v>
      </c>
      <c r="O10" s="40" t="s">
        <v>46</v>
      </c>
      <c r="P10" s="41">
        <f>2/2</f>
        <v>1</v>
      </c>
      <c r="Q10" s="41">
        <f>2/2</f>
        <v>1</v>
      </c>
      <c r="R10" s="41">
        <f>T10</f>
        <v>0</v>
      </c>
      <c r="S10" s="41">
        <f>0/2</f>
        <v>0</v>
      </c>
      <c r="T10" s="42">
        <f>0/2</f>
        <v>0</v>
      </c>
      <c r="U10" s="43">
        <v>471000</v>
      </c>
      <c r="V10" s="44">
        <v>0</v>
      </c>
      <c r="W10" s="45">
        <v>0</v>
      </c>
      <c r="X10" s="46">
        <f>+W10/U10</f>
        <v>0</v>
      </c>
      <c r="Y10" s="47">
        <v>0</v>
      </c>
    </row>
    <row r="11" spans="1:25" s="65" customFormat="1" ht="30" customHeight="1" thickBot="1">
      <c r="A11" s="4"/>
      <c r="B11" s="48" t="s">
        <v>34</v>
      </c>
      <c r="C11" s="49" t="s">
        <v>35</v>
      </c>
      <c r="D11" s="50" t="s">
        <v>36</v>
      </c>
      <c r="E11" s="51" t="s">
        <v>37</v>
      </c>
      <c r="F11" s="52" t="s">
        <v>47</v>
      </c>
      <c r="G11" s="53" t="s">
        <v>48</v>
      </c>
      <c r="H11" s="54">
        <v>3049</v>
      </c>
      <c r="I11" s="55"/>
      <c r="J11" s="56" t="s">
        <v>41</v>
      </c>
      <c r="K11" s="56" t="s">
        <v>42</v>
      </c>
      <c r="L11" s="56" t="s">
        <v>43</v>
      </c>
      <c r="M11" s="56" t="s">
        <v>44</v>
      </c>
      <c r="N11" s="56" t="s">
        <v>45</v>
      </c>
      <c r="O11" s="57"/>
      <c r="P11" s="58"/>
      <c r="Q11" s="58">
        <f>3/3</f>
        <v>1</v>
      </c>
      <c r="R11" s="58">
        <f>T11</f>
        <v>0</v>
      </c>
      <c r="S11" s="58">
        <f>0/3</f>
        <v>0</v>
      </c>
      <c r="T11" s="59">
        <f>0/3</f>
        <v>0</v>
      </c>
      <c r="U11" s="60">
        <v>716480.91</v>
      </c>
      <c r="V11" s="61">
        <v>0</v>
      </c>
      <c r="W11" s="62">
        <v>0</v>
      </c>
      <c r="X11" s="63">
        <f t="shared" ref="X11:X12" si="0">+W11/U11</f>
        <v>0</v>
      </c>
      <c r="Y11" s="64">
        <v>0</v>
      </c>
    </row>
    <row r="12" spans="1:25" s="65" customFormat="1" ht="36.75" customHeight="1" thickBot="1">
      <c r="A12" s="4"/>
      <c r="B12" s="48" t="s">
        <v>34</v>
      </c>
      <c r="C12" s="49" t="s">
        <v>35</v>
      </c>
      <c r="D12" s="50" t="s">
        <v>36</v>
      </c>
      <c r="E12" s="51" t="s">
        <v>37</v>
      </c>
      <c r="F12" s="52" t="s">
        <v>38</v>
      </c>
      <c r="G12" s="66" t="s">
        <v>49</v>
      </c>
      <c r="H12" s="67">
        <v>3049</v>
      </c>
      <c r="I12" s="68" t="s">
        <v>50</v>
      </c>
      <c r="J12" s="69"/>
      <c r="K12" s="69"/>
      <c r="L12" s="69"/>
      <c r="M12" s="69"/>
      <c r="N12" s="69"/>
      <c r="O12" s="70" t="s">
        <v>51</v>
      </c>
      <c r="P12" s="71">
        <f>48/48</f>
        <v>1</v>
      </c>
      <c r="Q12" s="71">
        <f>48/48</f>
        <v>1</v>
      </c>
      <c r="R12" s="71">
        <f>T12</f>
        <v>0</v>
      </c>
      <c r="S12" s="71">
        <f>0/48</f>
        <v>0</v>
      </c>
      <c r="T12" s="71">
        <f>0/48</f>
        <v>0</v>
      </c>
      <c r="U12" s="60">
        <v>806845.95</v>
      </c>
      <c r="V12" s="61">
        <v>0</v>
      </c>
      <c r="W12" s="62">
        <v>0</v>
      </c>
      <c r="X12" s="63">
        <f t="shared" si="0"/>
        <v>0</v>
      </c>
      <c r="Y12" s="64">
        <v>0</v>
      </c>
    </row>
    <row r="13" spans="1:25" s="65" customFormat="1" ht="66" customHeight="1" thickBot="1">
      <c r="A13" s="4"/>
      <c r="B13" s="48" t="s">
        <v>34</v>
      </c>
      <c r="C13" s="49" t="s">
        <v>35</v>
      </c>
      <c r="D13" s="50" t="s">
        <v>36</v>
      </c>
      <c r="E13" s="51" t="s">
        <v>37</v>
      </c>
      <c r="F13" s="52" t="s">
        <v>38</v>
      </c>
      <c r="G13" s="66" t="s">
        <v>52</v>
      </c>
      <c r="H13" s="67">
        <v>3049</v>
      </c>
      <c r="I13" s="68" t="s">
        <v>53</v>
      </c>
      <c r="J13" s="69"/>
      <c r="K13" s="69"/>
      <c r="L13" s="69"/>
      <c r="M13" s="69"/>
      <c r="N13" s="69"/>
      <c r="O13" s="70" t="s">
        <v>54</v>
      </c>
      <c r="P13" s="71">
        <f>1270/1270</f>
        <v>1</v>
      </c>
      <c r="Q13" s="71">
        <f>1270/1270</f>
        <v>1</v>
      </c>
      <c r="R13" s="71">
        <f t="shared" ref="R13:R28" si="1">T13</f>
        <v>0.66614173228346452</v>
      </c>
      <c r="S13" s="71">
        <f>846/1270</f>
        <v>0.66614173228346452</v>
      </c>
      <c r="T13" s="71">
        <f>846/1270</f>
        <v>0.66614173228346452</v>
      </c>
      <c r="U13" s="60">
        <v>5032454.8600000003</v>
      </c>
      <c r="V13" s="61">
        <v>638050</v>
      </c>
      <c r="W13" s="62">
        <v>0</v>
      </c>
      <c r="X13" s="72">
        <f>+W13/U13</f>
        <v>0</v>
      </c>
      <c r="Y13" s="73">
        <f>+X13/V13</f>
        <v>0</v>
      </c>
    </row>
    <row r="14" spans="1:25" s="65" customFormat="1" ht="25.5" customHeight="1">
      <c r="A14" s="4"/>
      <c r="B14" s="48" t="s">
        <v>34</v>
      </c>
      <c r="C14" s="49" t="s">
        <v>35</v>
      </c>
      <c r="D14" s="50" t="s">
        <v>36</v>
      </c>
      <c r="E14" s="51" t="s">
        <v>37</v>
      </c>
      <c r="F14" s="52" t="s">
        <v>38</v>
      </c>
      <c r="G14" s="74" t="s">
        <v>55</v>
      </c>
      <c r="H14" s="75">
        <v>3049</v>
      </c>
      <c r="I14" s="76" t="s">
        <v>56</v>
      </c>
      <c r="J14" s="77"/>
      <c r="K14" s="77"/>
      <c r="L14" s="77"/>
      <c r="M14" s="77"/>
      <c r="N14" s="77"/>
      <c r="O14" s="78" t="s">
        <v>57</v>
      </c>
      <c r="P14" s="79">
        <f>1700/1700</f>
        <v>1</v>
      </c>
      <c r="Q14" s="80">
        <f>1700/1700</f>
        <v>1</v>
      </c>
      <c r="R14" s="80">
        <f t="shared" si="1"/>
        <v>0</v>
      </c>
      <c r="S14" s="80">
        <f>0/1700</f>
        <v>0</v>
      </c>
      <c r="T14" s="81">
        <f>0/1700</f>
        <v>0</v>
      </c>
      <c r="U14" s="82"/>
      <c r="V14" s="61"/>
      <c r="W14" s="62"/>
      <c r="X14" s="72"/>
      <c r="Y14" s="83"/>
    </row>
    <row r="15" spans="1:25" s="65" customFormat="1" ht="25.5" customHeight="1">
      <c r="A15" s="4"/>
      <c r="B15" s="48" t="s">
        <v>34</v>
      </c>
      <c r="C15" s="49" t="s">
        <v>35</v>
      </c>
      <c r="D15" s="50" t="s">
        <v>36</v>
      </c>
      <c r="E15" s="51" t="s">
        <v>37</v>
      </c>
      <c r="F15" s="52" t="s">
        <v>38</v>
      </c>
      <c r="G15" s="84" t="s">
        <v>58</v>
      </c>
      <c r="H15" s="85">
        <v>3049</v>
      </c>
      <c r="I15" s="86"/>
      <c r="J15" s="87"/>
      <c r="K15" s="87"/>
      <c r="L15" s="87"/>
      <c r="M15" s="87"/>
      <c r="N15" s="87"/>
      <c r="O15" s="88"/>
      <c r="P15" s="79"/>
      <c r="Q15" s="80"/>
      <c r="R15" s="80"/>
      <c r="S15" s="80"/>
      <c r="T15" s="81"/>
      <c r="U15" s="60">
        <v>33287633.899999999</v>
      </c>
      <c r="V15" s="61">
        <v>4083276.68</v>
      </c>
      <c r="W15" s="62">
        <v>0</v>
      </c>
      <c r="X15" s="72">
        <f>+W15/U15</f>
        <v>0</v>
      </c>
      <c r="Y15" s="83">
        <f>+X15/V15</f>
        <v>0</v>
      </c>
    </row>
    <row r="16" spans="1:25" s="65" customFormat="1" ht="25.5" customHeight="1" thickBot="1">
      <c r="A16" s="4"/>
      <c r="B16" s="48" t="s">
        <v>34</v>
      </c>
      <c r="C16" s="49" t="s">
        <v>35</v>
      </c>
      <c r="D16" s="50" t="s">
        <v>36</v>
      </c>
      <c r="E16" s="51" t="s">
        <v>37</v>
      </c>
      <c r="F16" s="52" t="s">
        <v>38</v>
      </c>
      <c r="G16" s="53" t="s">
        <v>59</v>
      </c>
      <c r="H16" s="54">
        <v>3049</v>
      </c>
      <c r="I16" s="89"/>
      <c r="J16" s="56"/>
      <c r="K16" s="56"/>
      <c r="L16" s="56"/>
      <c r="M16" s="56"/>
      <c r="N16" s="56"/>
      <c r="O16" s="90"/>
      <c r="P16" s="79"/>
      <c r="Q16" s="80"/>
      <c r="R16" s="80"/>
      <c r="S16" s="80"/>
      <c r="T16" s="81"/>
      <c r="U16" s="60">
        <v>3625031.63</v>
      </c>
      <c r="V16" s="61">
        <v>1344700</v>
      </c>
      <c r="W16" s="62">
        <v>0</v>
      </c>
      <c r="X16" s="72">
        <f t="shared" ref="X16:Y21" si="2">+W16/U16</f>
        <v>0</v>
      </c>
      <c r="Y16" s="83">
        <f t="shared" si="2"/>
        <v>0</v>
      </c>
    </row>
    <row r="17" spans="1:25" s="65" customFormat="1" ht="28.5" customHeight="1">
      <c r="A17" s="4"/>
      <c r="B17" s="48" t="s">
        <v>34</v>
      </c>
      <c r="C17" s="49" t="s">
        <v>35</v>
      </c>
      <c r="D17" s="50" t="s">
        <v>36</v>
      </c>
      <c r="E17" s="51" t="s">
        <v>37</v>
      </c>
      <c r="F17" s="52" t="s">
        <v>38</v>
      </c>
      <c r="G17" s="74" t="s">
        <v>60</v>
      </c>
      <c r="H17" s="75">
        <v>3049</v>
      </c>
      <c r="I17" s="76" t="s">
        <v>61</v>
      </c>
      <c r="J17" s="77"/>
      <c r="K17" s="77"/>
      <c r="L17" s="77"/>
      <c r="M17" s="77"/>
      <c r="N17" s="77"/>
      <c r="O17" s="78" t="s">
        <v>62</v>
      </c>
      <c r="P17" s="79">
        <f>12/12</f>
        <v>1</v>
      </c>
      <c r="Q17" s="80">
        <f>12/12</f>
        <v>1</v>
      </c>
      <c r="R17" s="80">
        <f t="shared" si="1"/>
        <v>0</v>
      </c>
      <c r="S17" s="80">
        <f>0/12</f>
        <v>0</v>
      </c>
      <c r="T17" s="81">
        <f>0/12</f>
        <v>0</v>
      </c>
      <c r="U17" s="60">
        <v>1877909.68</v>
      </c>
      <c r="V17" s="61">
        <v>4754424.76</v>
      </c>
      <c r="W17" s="62">
        <v>0</v>
      </c>
      <c r="X17" s="72">
        <f t="shared" si="2"/>
        <v>0</v>
      </c>
      <c r="Y17" s="83">
        <f t="shared" si="2"/>
        <v>0</v>
      </c>
    </row>
    <row r="18" spans="1:25" s="65" customFormat="1" ht="28.5" customHeight="1" thickBot="1">
      <c r="A18" s="4"/>
      <c r="B18" s="48" t="s">
        <v>34</v>
      </c>
      <c r="C18" s="49" t="s">
        <v>35</v>
      </c>
      <c r="D18" s="50" t="s">
        <v>36</v>
      </c>
      <c r="E18" s="51" t="s">
        <v>37</v>
      </c>
      <c r="F18" s="52" t="s">
        <v>38</v>
      </c>
      <c r="G18" s="53" t="s">
        <v>63</v>
      </c>
      <c r="H18" s="54">
        <v>3049</v>
      </c>
      <c r="I18" s="89"/>
      <c r="J18" s="56"/>
      <c r="K18" s="56"/>
      <c r="L18" s="56"/>
      <c r="M18" s="56"/>
      <c r="N18" s="56"/>
      <c r="O18" s="90"/>
      <c r="P18" s="79"/>
      <c r="Q18" s="80"/>
      <c r="R18" s="80"/>
      <c r="S18" s="80"/>
      <c r="T18" s="81"/>
      <c r="U18" s="60">
        <v>1534095.92</v>
      </c>
      <c r="V18" s="61">
        <v>0</v>
      </c>
      <c r="W18" s="62">
        <v>0</v>
      </c>
      <c r="X18" s="72">
        <f t="shared" si="2"/>
        <v>0</v>
      </c>
      <c r="Y18" s="83">
        <v>0</v>
      </c>
    </row>
    <row r="19" spans="1:25" s="65" customFormat="1" ht="36.75" customHeight="1" thickBot="1">
      <c r="A19" s="4"/>
      <c r="B19" s="48" t="s">
        <v>34</v>
      </c>
      <c r="C19" s="49" t="s">
        <v>64</v>
      </c>
      <c r="D19" s="50" t="s">
        <v>36</v>
      </c>
      <c r="E19" s="51" t="s">
        <v>37</v>
      </c>
      <c r="F19" s="52" t="s">
        <v>38</v>
      </c>
      <c r="G19" s="66" t="s">
        <v>65</v>
      </c>
      <c r="H19" s="67">
        <v>3049</v>
      </c>
      <c r="I19" s="68" t="s">
        <v>66</v>
      </c>
      <c r="J19" s="69"/>
      <c r="K19" s="69"/>
      <c r="L19" s="69"/>
      <c r="M19" s="69"/>
      <c r="N19" s="69"/>
      <c r="O19" s="70" t="s">
        <v>67</v>
      </c>
      <c r="P19" s="71">
        <f>50/50</f>
        <v>1</v>
      </c>
      <c r="Q19" s="71">
        <f>50/50</f>
        <v>1</v>
      </c>
      <c r="R19" s="71">
        <f t="shared" si="1"/>
        <v>0</v>
      </c>
      <c r="S19" s="71">
        <f>0/50</f>
        <v>0</v>
      </c>
      <c r="T19" s="71">
        <f>0/50</f>
        <v>0</v>
      </c>
      <c r="U19" s="82">
        <v>547277.72</v>
      </c>
      <c r="V19" s="61">
        <v>10000</v>
      </c>
      <c r="W19" s="62">
        <v>0</v>
      </c>
      <c r="X19" s="72">
        <f t="shared" si="2"/>
        <v>0</v>
      </c>
      <c r="Y19" s="83">
        <f>+X19/V19</f>
        <v>0</v>
      </c>
    </row>
    <row r="20" spans="1:25" s="65" customFormat="1" ht="36.75" customHeight="1" thickBot="1">
      <c r="A20" s="4"/>
      <c r="B20" s="48" t="s">
        <v>34</v>
      </c>
      <c r="C20" s="49" t="s">
        <v>35</v>
      </c>
      <c r="D20" s="50" t="s">
        <v>36</v>
      </c>
      <c r="E20" s="51" t="s">
        <v>37</v>
      </c>
      <c r="F20" s="52" t="s">
        <v>38</v>
      </c>
      <c r="G20" s="66" t="s">
        <v>68</v>
      </c>
      <c r="H20" s="67">
        <v>3049</v>
      </c>
      <c r="I20" s="68" t="s">
        <v>69</v>
      </c>
      <c r="J20" s="69"/>
      <c r="K20" s="69"/>
      <c r="L20" s="69"/>
      <c r="M20" s="69"/>
      <c r="N20" s="69"/>
      <c r="O20" s="70" t="s">
        <v>70</v>
      </c>
      <c r="P20" s="71">
        <f>1228/1228</f>
        <v>1</v>
      </c>
      <c r="Q20" s="71">
        <f>1228/1228</f>
        <v>1</v>
      </c>
      <c r="R20" s="71">
        <f t="shared" si="1"/>
        <v>0.39087947882736157</v>
      </c>
      <c r="S20" s="71">
        <f>480/1228</f>
        <v>0.39087947882736157</v>
      </c>
      <c r="T20" s="71">
        <f>480/1228</f>
        <v>0.39087947882736157</v>
      </c>
      <c r="U20" s="60">
        <v>2064110.62</v>
      </c>
      <c r="V20" s="61">
        <v>70863.16</v>
      </c>
      <c r="W20" s="62">
        <v>0</v>
      </c>
      <c r="X20" s="72">
        <f t="shared" si="2"/>
        <v>0</v>
      </c>
      <c r="Y20" s="83">
        <f>+X20/V20</f>
        <v>0</v>
      </c>
    </row>
    <row r="21" spans="1:25" s="65" customFormat="1" ht="38.25" customHeight="1">
      <c r="A21" s="4"/>
      <c r="B21" s="91" t="s">
        <v>34</v>
      </c>
      <c r="C21" s="92" t="s">
        <v>35</v>
      </c>
      <c r="D21" s="93" t="s">
        <v>36</v>
      </c>
      <c r="E21" s="93" t="s">
        <v>37</v>
      </c>
      <c r="F21" s="94" t="s">
        <v>38</v>
      </c>
      <c r="G21" s="95" t="s">
        <v>71</v>
      </c>
      <c r="H21" s="95">
        <v>3049</v>
      </c>
      <c r="I21" s="96" t="s">
        <v>72</v>
      </c>
      <c r="J21" s="77"/>
      <c r="K21" s="77"/>
      <c r="L21" s="77"/>
      <c r="M21" s="77"/>
      <c r="N21" s="77"/>
      <c r="O21" s="97" t="s">
        <v>73</v>
      </c>
      <c r="P21" s="71">
        <f>120/120</f>
        <v>1</v>
      </c>
      <c r="Q21" s="71">
        <f>120/120</f>
        <v>1</v>
      </c>
      <c r="R21" s="71">
        <f t="shared" si="1"/>
        <v>0</v>
      </c>
      <c r="S21" s="71">
        <f>0/120</f>
        <v>0</v>
      </c>
      <c r="T21" s="71">
        <f>0/120</f>
        <v>0</v>
      </c>
      <c r="U21" s="98">
        <v>600230.16</v>
      </c>
      <c r="V21" s="99">
        <v>538000.16</v>
      </c>
      <c r="W21" s="100">
        <v>0</v>
      </c>
      <c r="X21" s="101">
        <f t="shared" si="2"/>
        <v>0</v>
      </c>
      <c r="Y21" s="102">
        <f>+X21/V21</f>
        <v>0</v>
      </c>
    </row>
    <row r="22" spans="1:25" s="65" customFormat="1" ht="28.5" customHeight="1" thickBot="1">
      <c r="A22" s="4"/>
      <c r="B22" s="91"/>
      <c r="C22" s="92"/>
      <c r="D22" s="93"/>
      <c r="E22" s="93"/>
      <c r="F22" s="94"/>
      <c r="G22" s="103"/>
      <c r="H22" s="103"/>
      <c r="I22" s="104" t="s">
        <v>74</v>
      </c>
      <c r="J22" s="56"/>
      <c r="K22" s="56"/>
      <c r="L22" s="56"/>
      <c r="M22" s="56"/>
      <c r="N22" s="56"/>
      <c r="O22" s="105" t="s">
        <v>75</v>
      </c>
      <c r="P22" s="71">
        <f>12/12</f>
        <v>1</v>
      </c>
      <c r="Q22" s="71">
        <f>12/12</f>
        <v>1</v>
      </c>
      <c r="R22" s="71">
        <f t="shared" si="1"/>
        <v>0</v>
      </c>
      <c r="S22" s="71">
        <f>0/12</f>
        <v>0</v>
      </c>
      <c r="T22" s="71">
        <f>0/12</f>
        <v>0</v>
      </c>
      <c r="U22" s="98"/>
      <c r="V22" s="99"/>
      <c r="W22" s="100"/>
      <c r="X22" s="101"/>
      <c r="Y22" s="102"/>
    </row>
    <row r="23" spans="1:25" s="65" customFormat="1" ht="36.75" customHeight="1" thickBot="1">
      <c r="A23" s="4"/>
      <c r="B23" s="48" t="s">
        <v>34</v>
      </c>
      <c r="C23" s="49" t="s">
        <v>35</v>
      </c>
      <c r="D23" s="50" t="s">
        <v>36</v>
      </c>
      <c r="E23" s="51" t="s">
        <v>37</v>
      </c>
      <c r="F23" s="52" t="s">
        <v>38</v>
      </c>
      <c r="G23" s="66" t="s">
        <v>76</v>
      </c>
      <c r="H23" s="67">
        <v>3049</v>
      </c>
      <c r="I23" s="68" t="s">
        <v>77</v>
      </c>
      <c r="J23" s="69"/>
      <c r="K23" s="69"/>
      <c r="L23" s="69"/>
      <c r="M23" s="69"/>
      <c r="N23" s="69"/>
      <c r="O23" s="70" t="s">
        <v>78</v>
      </c>
      <c r="P23" s="71">
        <f>60/60</f>
        <v>1</v>
      </c>
      <c r="Q23" s="71">
        <f>60/60</f>
        <v>1</v>
      </c>
      <c r="R23" s="71">
        <f t="shared" si="1"/>
        <v>0</v>
      </c>
      <c r="S23" s="71">
        <f>0/60</f>
        <v>0</v>
      </c>
      <c r="T23" s="71">
        <f>0/60</f>
        <v>0</v>
      </c>
      <c r="U23" s="60">
        <v>431700.91</v>
      </c>
      <c r="V23" s="61">
        <v>0</v>
      </c>
      <c r="W23" s="62">
        <v>0</v>
      </c>
      <c r="X23" s="72">
        <f>+W23/U23</f>
        <v>0</v>
      </c>
      <c r="Y23" s="64">
        <v>0</v>
      </c>
    </row>
    <row r="24" spans="1:25" s="65" customFormat="1" ht="36.75" customHeight="1" thickBot="1">
      <c r="A24" s="4"/>
      <c r="B24" s="48" t="s">
        <v>34</v>
      </c>
      <c r="C24" s="49" t="s">
        <v>35</v>
      </c>
      <c r="D24" s="50" t="s">
        <v>36</v>
      </c>
      <c r="E24" s="51" t="s">
        <v>37</v>
      </c>
      <c r="F24" s="52" t="s">
        <v>38</v>
      </c>
      <c r="G24" s="66" t="s">
        <v>79</v>
      </c>
      <c r="H24" s="67">
        <v>3049</v>
      </c>
      <c r="I24" s="68" t="s">
        <v>80</v>
      </c>
      <c r="J24" s="69"/>
      <c r="K24" s="69"/>
      <c r="L24" s="69"/>
      <c r="M24" s="69"/>
      <c r="N24" s="69"/>
      <c r="O24" s="70" t="s">
        <v>81</v>
      </c>
      <c r="P24" s="71">
        <f>150/150</f>
        <v>1</v>
      </c>
      <c r="Q24" s="71">
        <f>150/150</f>
        <v>1</v>
      </c>
      <c r="R24" s="71">
        <f t="shared" si="1"/>
        <v>0.66666666666666663</v>
      </c>
      <c r="S24" s="71">
        <f>100/150</f>
        <v>0.66666666666666663</v>
      </c>
      <c r="T24" s="71">
        <f>100/150</f>
        <v>0.66666666666666663</v>
      </c>
      <c r="U24" s="60">
        <v>200000</v>
      </c>
      <c r="V24" s="61">
        <v>0</v>
      </c>
      <c r="W24" s="62">
        <v>0</v>
      </c>
      <c r="X24" s="72">
        <f t="shared" ref="X24:X29" si="3">+W24/U24</f>
        <v>0</v>
      </c>
      <c r="Y24" s="64">
        <v>0</v>
      </c>
    </row>
    <row r="25" spans="1:25" s="65" customFormat="1" ht="36.75" customHeight="1" thickBot="1">
      <c r="A25" s="4"/>
      <c r="B25" s="48" t="s">
        <v>34</v>
      </c>
      <c r="C25" s="49" t="s">
        <v>35</v>
      </c>
      <c r="D25" s="50" t="s">
        <v>36</v>
      </c>
      <c r="E25" s="51" t="s">
        <v>37</v>
      </c>
      <c r="F25" s="52" t="s">
        <v>38</v>
      </c>
      <c r="G25" s="66" t="s">
        <v>82</v>
      </c>
      <c r="H25" s="67">
        <v>3049</v>
      </c>
      <c r="I25" s="68" t="s">
        <v>83</v>
      </c>
      <c r="J25" s="69"/>
      <c r="K25" s="69"/>
      <c r="L25" s="69"/>
      <c r="M25" s="69"/>
      <c r="N25" s="69"/>
      <c r="O25" s="70" t="s">
        <v>84</v>
      </c>
      <c r="P25" s="71">
        <f>400/400</f>
        <v>1</v>
      </c>
      <c r="Q25" s="71">
        <f>400/400</f>
        <v>1</v>
      </c>
      <c r="R25" s="71">
        <f t="shared" si="1"/>
        <v>0.44500000000000001</v>
      </c>
      <c r="S25" s="71">
        <f>178/400</f>
        <v>0.44500000000000001</v>
      </c>
      <c r="T25" s="71">
        <f>178/400</f>
        <v>0.44500000000000001</v>
      </c>
      <c r="U25" s="60">
        <v>583845.94999999995</v>
      </c>
      <c r="V25" s="61">
        <v>0</v>
      </c>
      <c r="W25" s="62">
        <v>0</v>
      </c>
      <c r="X25" s="72">
        <f t="shared" si="3"/>
        <v>0</v>
      </c>
      <c r="Y25" s="64">
        <v>0</v>
      </c>
    </row>
    <row r="26" spans="1:25" ht="44.25" customHeight="1" thickBot="1">
      <c r="B26" s="106" t="s">
        <v>34</v>
      </c>
      <c r="C26" s="107" t="s">
        <v>35</v>
      </c>
      <c r="D26" s="108" t="s">
        <v>36</v>
      </c>
      <c r="E26" s="34" t="s">
        <v>37</v>
      </c>
      <c r="F26" s="35" t="s">
        <v>38</v>
      </c>
      <c r="G26" s="109" t="s">
        <v>85</v>
      </c>
      <c r="H26" s="110">
        <v>3049</v>
      </c>
      <c r="I26" s="111" t="s">
        <v>86</v>
      </c>
      <c r="J26" s="112" t="s">
        <v>41</v>
      </c>
      <c r="K26" s="112" t="s">
        <v>42</v>
      </c>
      <c r="L26" s="112" t="s">
        <v>43</v>
      </c>
      <c r="M26" s="112" t="s">
        <v>87</v>
      </c>
      <c r="N26" s="112"/>
      <c r="O26" s="113"/>
      <c r="P26" s="114"/>
      <c r="Q26" s="114"/>
      <c r="R26" s="71">
        <f t="shared" si="1"/>
        <v>0</v>
      </c>
      <c r="S26" s="115"/>
      <c r="T26" s="116"/>
      <c r="U26" s="117"/>
      <c r="V26" s="118">
        <v>1256148.3700000001</v>
      </c>
      <c r="W26" s="118">
        <v>0</v>
      </c>
      <c r="X26" s="119">
        <v>0</v>
      </c>
      <c r="Y26" s="64">
        <v>0</v>
      </c>
    </row>
    <row r="27" spans="1:25" ht="44.25" customHeight="1">
      <c r="B27" s="106" t="s">
        <v>34</v>
      </c>
      <c r="C27" s="107" t="s">
        <v>35</v>
      </c>
      <c r="D27" s="108" t="s">
        <v>36</v>
      </c>
      <c r="E27" s="34" t="s">
        <v>37</v>
      </c>
      <c r="F27" s="34" t="s">
        <v>38</v>
      </c>
      <c r="G27" s="120" t="s">
        <v>88</v>
      </c>
      <c r="H27" s="121">
        <v>3049</v>
      </c>
      <c r="I27" s="122"/>
      <c r="J27" s="123" t="s">
        <v>41</v>
      </c>
      <c r="K27" s="123" t="s">
        <v>42</v>
      </c>
      <c r="L27" s="123"/>
      <c r="M27" s="123"/>
      <c r="N27" s="123"/>
      <c r="O27" s="124"/>
      <c r="P27" s="114"/>
      <c r="Q27" s="114"/>
      <c r="R27" s="71">
        <f t="shared" si="1"/>
        <v>0</v>
      </c>
      <c r="S27" s="115"/>
      <c r="T27" s="116"/>
      <c r="U27" s="117">
        <v>13327386.109999999</v>
      </c>
      <c r="V27" s="118">
        <v>45228.75</v>
      </c>
      <c r="W27" s="118">
        <v>0</v>
      </c>
      <c r="X27" s="72">
        <f t="shared" si="3"/>
        <v>0</v>
      </c>
      <c r="Y27" s="64">
        <v>0</v>
      </c>
    </row>
    <row r="28" spans="1:25" s="135" customFormat="1" ht="44.25" customHeight="1">
      <c r="A28" s="125"/>
      <c r="B28" s="106" t="s">
        <v>34</v>
      </c>
      <c r="C28" s="107" t="s">
        <v>35</v>
      </c>
      <c r="D28" s="108" t="s">
        <v>36</v>
      </c>
      <c r="E28" s="34" t="s">
        <v>37</v>
      </c>
      <c r="F28" s="34" t="s">
        <v>38</v>
      </c>
      <c r="G28" s="126" t="s">
        <v>89</v>
      </c>
      <c r="H28" s="121">
        <v>3049</v>
      </c>
      <c r="I28" s="106"/>
      <c r="J28" s="127" t="s">
        <v>41</v>
      </c>
      <c r="K28" s="127" t="s">
        <v>90</v>
      </c>
      <c r="L28" s="127"/>
      <c r="M28" s="127"/>
      <c r="N28" s="128"/>
      <c r="O28" s="129"/>
      <c r="P28" s="130"/>
      <c r="Q28" s="131"/>
      <c r="R28" s="71">
        <f t="shared" si="1"/>
        <v>0</v>
      </c>
      <c r="S28" s="132"/>
      <c r="T28" s="116"/>
      <c r="U28" s="133">
        <v>3416803.69</v>
      </c>
      <c r="V28" s="118">
        <v>0</v>
      </c>
      <c r="W28" s="134">
        <v>0</v>
      </c>
      <c r="X28" s="72">
        <f t="shared" si="3"/>
        <v>0</v>
      </c>
      <c r="Y28" s="64">
        <v>0</v>
      </c>
    </row>
    <row r="29" spans="1:25" s="135" customFormat="1" ht="44.25" customHeight="1">
      <c r="A29" s="125"/>
      <c r="B29" s="106" t="s">
        <v>34</v>
      </c>
      <c r="C29" s="107" t="s">
        <v>35</v>
      </c>
      <c r="D29" s="108" t="s">
        <v>36</v>
      </c>
      <c r="E29" s="34" t="s">
        <v>37</v>
      </c>
      <c r="F29" s="34" t="s">
        <v>38</v>
      </c>
      <c r="G29" s="126" t="s">
        <v>91</v>
      </c>
      <c r="H29" s="121">
        <v>3049</v>
      </c>
      <c r="I29" s="106"/>
      <c r="J29" s="127" t="s">
        <v>41</v>
      </c>
      <c r="K29" s="127" t="s">
        <v>90</v>
      </c>
      <c r="L29" s="127"/>
      <c r="M29" s="127"/>
      <c r="N29" s="128"/>
      <c r="O29" s="129"/>
      <c r="P29" s="136"/>
      <c r="Q29" s="132"/>
      <c r="R29" s="132"/>
      <c r="S29" s="132"/>
      <c r="T29" s="116"/>
      <c r="U29" s="133">
        <v>1616938.74</v>
      </c>
      <c r="V29" s="118">
        <v>0</v>
      </c>
      <c r="W29" s="134">
        <v>0</v>
      </c>
      <c r="X29" s="72">
        <f t="shared" si="3"/>
        <v>0</v>
      </c>
      <c r="Y29" s="64">
        <v>0</v>
      </c>
    </row>
    <row r="30" spans="1:25">
      <c r="B30" s="137"/>
      <c r="C30" s="138"/>
      <c r="D30" s="139"/>
      <c r="E30" s="140"/>
      <c r="F30" s="140"/>
      <c r="G30" s="141"/>
      <c r="H30" s="142"/>
      <c r="I30" s="142"/>
      <c r="J30" s="143"/>
      <c r="K30" s="143"/>
      <c r="L30" s="143"/>
      <c r="M30" s="143"/>
      <c r="N30" s="143"/>
      <c r="O30" s="140"/>
      <c r="P30" s="144"/>
      <c r="Q30" s="145"/>
      <c r="R30" s="145"/>
      <c r="S30" s="145"/>
      <c r="T30" s="146"/>
      <c r="U30" s="147"/>
      <c r="V30" s="148"/>
      <c r="W30" s="148"/>
      <c r="X30" s="149"/>
      <c r="Y30" s="150"/>
    </row>
    <row r="31" spans="1:25" s="161" customFormat="1">
      <c r="A31" s="151"/>
      <c r="B31" s="152"/>
      <c r="C31" s="153" t="s">
        <v>92</v>
      </c>
      <c r="D31" s="15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157"/>
      <c r="R31" s="157"/>
      <c r="S31" s="157"/>
      <c r="T31" s="158"/>
      <c r="U31" s="159">
        <f>SUM(U10:U29)</f>
        <v>70139746.749999985</v>
      </c>
      <c r="V31" s="159">
        <f>SUM(V10:V29)</f>
        <v>12740691.879999999</v>
      </c>
      <c r="W31" s="159">
        <f>SUM(W10:W29)</f>
        <v>0</v>
      </c>
      <c r="X31" s="160"/>
      <c r="Y31" s="160"/>
    </row>
    <row r="32" spans="1:25">
      <c r="B32" s="1"/>
      <c r="C32" s="1"/>
      <c r="D32" s="16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U32" s="163"/>
      <c r="V32" s="164"/>
      <c r="W32" s="165"/>
    </row>
    <row r="33" spans="2:25">
      <c r="B33" s="166" t="s">
        <v>93</v>
      </c>
      <c r="G33" s="1"/>
      <c r="H33" s="1"/>
      <c r="I33" s="1"/>
      <c r="J33" s="1"/>
      <c r="K33" s="1"/>
      <c r="L33" s="1"/>
      <c r="M33" s="1"/>
      <c r="N33" s="1"/>
      <c r="O33" s="1"/>
      <c r="U33" s="163"/>
      <c r="V33" s="163"/>
      <c r="W33" s="163"/>
    </row>
    <row r="34" spans="2:25">
      <c r="U34" s="163"/>
      <c r="V34" s="168"/>
    </row>
    <row r="35" spans="2:25">
      <c r="P35" s="169"/>
      <c r="Q35" s="170"/>
      <c r="R35" s="170"/>
      <c r="S35" s="170"/>
      <c r="T35" s="170"/>
      <c r="U35" s="170"/>
      <c r="V35" s="170"/>
      <c r="W35" s="170"/>
      <c r="X35" s="170"/>
      <c r="Y35" s="170"/>
    </row>
    <row r="36" spans="2:25">
      <c r="P36" s="169"/>
      <c r="Q36" s="170"/>
      <c r="R36" s="170"/>
      <c r="S36" s="170"/>
      <c r="T36" s="170"/>
      <c r="U36" s="170"/>
      <c r="V36" s="170"/>
      <c r="W36" s="170"/>
      <c r="X36" s="170"/>
      <c r="Y36" s="170"/>
    </row>
  </sheetData>
  <mergeCells count="64">
    <mergeCell ref="U21:U22"/>
    <mergeCell ref="V21:V22"/>
    <mergeCell ref="W21:W22"/>
    <mergeCell ref="X21:X22"/>
    <mergeCell ref="Y21:Y22"/>
    <mergeCell ref="C31:D31"/>
    <mergeCell ref="P31:T31"/>
    <mergeCell ref="T17:T18"/>
    <mergeCell ref="B21:B22"/>
    <mergeCell ref="C21:C22"/>
    <mergeCell ref="D21:D22"/>
    <mergeCell ref="E21:E22"/>
    <mergeCell ref="F21:F22"/>
    <mergeCell ref="G21:G22"/>
    <mergeCell ref="H21:H22"/>
    <mergeCell ref="I17:I18"/>
    <mergeCell ref="O17:O18"/>
    <mergeCell ref="P17:P18"/>
    <mergeCell ref="Q17:Q18"/>
    <mergeCell ref="R17:R18"/>
    <mergeCell ref="S17:S18"/>
    <mergeCell ref="T10:T11"/>
    <mergeCell ref="I14:I16"/>
    <mergeCell ref="O14:O16"/>
    <mergeCell ref="P14:P16"/>
    <mergeCell ref="Q14:Q16"/>
    <mergeCell ref="R14:R16"/>
    <mergeCell ref="S14:S16"/>
    <mergeCell ref="T14:T16"/>
    <mergeCell ref="U8:U9"/>
    <mergeCell ref="V8:V9"/>
    <mergeCell ref="W8:W9"/>
    <mergeCell ref="X8:Y8"/>
    <mergeCell ref="I10:I11"/>
    <mergeCell ref="O10:O11"/>
    <mergeCell ref="P10:P11"/>
    <mergeCell ref="Q10:Q11"/>
    <mergeCell ref="R10:R11"/>
    <mergeCell ref="S10:S11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 xr:uid="{8B73B46C-A666-4EA1-96D7-1525BFFC139C}"/>
    <dataValidation allowBlank="1" showInputMessage="1" showErrorMessage="1" prompt="Valor absoluto y relativo que registre el gasto con relación a la meta anual." sqref="U7:Y7" xr:uid="{BF1D5C48-2E9D-4FF7-A0A8-966278EC9AE7}"/>
    <dataValidation allowBlank="1" showInputMessage="1" showErrorMessage="1" prompt="Señalar el eje al que se encuentra alineado el programa." sqref="B8:B9" xr:uid="{CB27112E-0407-46AE-B154-D6E60ACD911A}"/>
    <dataValidation allowBlank="1" showInputMessage="1" showErrorMessage="1" prompt="Señalar la estrategia transversal a la que se encuentra alineada el programa." sqref="C8:C9" xr:uid="{6167E2A8-B098-43E0-A6E5-9BBFA1C36AFD}"/>
    <dataValidation allowBlank="1" showInputMessage="1" showErrorMessage="1" prompt="Señalar el código de la finalidad de acuerdo a la clasificación funcional del gasto publicada en el DOF el 27 de diciembre de 2010." sqref="D8:D9" xr:uid="{13E0A1A4-DBAC-4189-BCB8-F89BF024F5BC}"/>
    <dataValidation allowBlank="1" showInputMessage="1" showErrorMessage="1" prompt="Señalarel código de la función de acuerdo a la clasificación funcional del gasto publicada en el DOF el 27 de diciembre de 2010." sqref="E8:E9" xr:uid="{0A732B34-C8A9-477F-86E4-C7B14C1BF587}"/>
    <dataValidation allowBlank="1" showInputMessage="1" showErrorMessage="1" prompt="Señalar el código de la subfunción de acuerdo a la clasificación funcional del gasto publicada en el DOF el 27 de diciembre de 2010." sqref="F8:F9" xr:uid="{63FFE1A9-7DB6-4695-A29D-1848E95D623B}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 xr:uid="{772F34D5-0F5E-40DC-BEF5-05BE718EB7FB}"/>
    <dataValidation allowBlank="1" showInputMessage="1" showErrorMessage="1" prompt="Unidad responsable del programa." sqref="H8:H9" xr:uid="{0A4247E7-7BB5-47FC-8BD0-16BCB514A964}"/>
    <dataValidation allowBlank="1" showInputMessage="1" showErrorMessage="1" prompt="La expresión que identifica al indicador y que manifiesta lo que se desea medir con él." sqref="I8:I9" xr:uid="{03836B5B-2DE6-44BA-BFAE-C7986068A5B6}"/>
    <dataValidation allowBlank="1" showInputMessage="1" showErrorMessage="1" prompt="Señalar el nivel de objetivos de la MIR con el que se relaciona el indicador.  Ej: Actividad, componente, propósito, fin." sqref="J8:J9" xr:uid="{D3AB1C13-1249-40BF-8E87-50C155EFC315}"/>
    <dataValidation allowBlank="1" showInputMessage="1" showErrorMessage="1" prompt="Indicar si el indicador es estratégico o de gestión." sqref="K8:K9" xr:uid="{E5788CD2-C2D1-422B-BAC4-5EDD9A360345}"/>
    <dataValidation allowBlank="1" showInputMessage="1" showErrorMessage="1" prompt="Hace referencia a la periodicidad en el tiempo con que se realiza la medición del indicador." sqref="M8:M9" xr:uid="{92C5E78F-BE04-4ADE-9B7C-8F87B1448CE4}"/>
    <dataValidation allowBlank="1" showInputMessage="1" showErrorMessage="1" prompt="Hace referencia a la determinación concreta de la unidad de medición en que se quiere expresar el resultado del indicador. Ej: porcentaje, becas otorgadas, etc." sqref="N8:N9" xr:uid="{2F983DFE-2FBE-48D3-BEC0-8ED6E5BA1F8B}"/>
    <dataValidation allowBlank="1" showInputMessage="1" showErrorMessage="1" prompt="Se refiere a la expresión matemática del indicador. Determina la forma en que se relacionan las variables." sqref="O8:O9" xr:uid="{223F42B5-A1D6-48E8-8AE8-68852D8E0504}"/>
    <dataValidation allowBlank="1" showInputMessage="1" showErrorMessage="1" prompt="Señalar la dimensión bajo la cual se mide el objetivo. Ej: eficiencia, eficacia, economía, calidad." sqref="L8:L9" xr:uid="{76EDA3E7-44DE-43B3-9B4C-23881043CE11}"/>
  </dataValidations>
  <printOptions horizontalCentered="1"/>
  <pageMargins left="0.23622047244094491" right="0.23622047244094491" top="0.74803149606299213" bottom="0.74803149606299213" header="0.31496062992125984" footer="0.31496062992125984"/>
  <pageSetup scale="3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julio, agosto y septie 2022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2022-10-20T15:12:28Z</dcterms:created>
  <dcterms:modified xsi:type="dcterms:W3CDTF">2022-10-20T15:13:03Z</dcterms:modified>
</cp:coreProperties>
</file>