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7.- INFORMACIÓN ADICIONAL_DISCIPLI FINANCIERA ASEG SIRET 2022\PORTAL UPB 4TO 2022\INFORMACION PROGRAMATICA\"/>
    </mc:Choice>
  </mc:AlternateContent>
  <xr:revisionPtr revIDLastSave="0" documentId="13_ncr:1_{2BF66B5F-B423-49F5-94FF-3AEBC4FA1F7C}" xr6:coauthVersionLast="36" xr6:coauthVersionMax="36" xr10:uidLastSave="{00000000-0000-0000-0000-000000000000}"/>
  <bookViews>
    <workbookView xWindow="0" yWindow="0" windowWidth="24000" windowHeight="9525" xr2:uid="{43FC05D5-8480-4386-911C-B3EF17815899}"/>
  </bookViews>
  <sheets>
    <sheet name="IN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FECHA1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U1_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X31" i="1"/>
  <c r="W31" i="1"/>
  <c r="Z29" i="1"/>
  <c r="Z28" i="1"/>
  <c r="T28" i="1"/>
  <c r="Z27" i="1"/>
  <c r="T27" i="1"/>
  <c r="Z26" i="1"/>
  <c r="T26" i="1"/>
  <c r="Z25" i="1"/>
  <c r="V25" i="1"/>
  <c r="T25" i="1" s="1"/>
  <c r="U25" i="1"/>
  <c r="S25" i="1"/>
  <c r="R25" i="1"/>
  <c r="Z24" i="1"/>
  <c r="V24" i="1"/>
  <c r="U24" i="1"/>
  <c r="T24" i="1"/>
  <c r="S24" i="1"/>
  <c r="R24" i="1"/>
  <c r="Z23" i="1"/>
  <c r="V23" i="1"/>
  <c r="T23" i="1" s="1"/>
  <c r="U23" i="1"/>
  <c r="S23" i="1"/>
  <c r="R23" i="1"/>
  <c r="V22" i="1"/>
  <c r="U22" i="1"/>
  <c r="T22" i="1"/>
  <c r="S22" i="1"/>
  <c r="R22" i="1"/>
  <c r="Z21" i="1"/>
  <c r="V21" i="1"/>
  <c r="T21" i="1" s="1"/>
  <c r="U21" i="1"/>
  <c r="S21" i="1"/>
  <c r="R21" i="1"/>
  <c r="Z20" i="1"/>
  <c r="V20" i="1"/>
  <c r="U20" i="1"/>
  <c r="T20" i="1"/>
  <c r="S20" i="1"/>
  <c r="R20" i="1"/>
  <c r="Z19" i="1"/>
  <c r="V19" i="1"/>
  <c r="T19" i="1" s="1"/>
  <c r="U19" i="1"/>
  <c r="S19" i="1"/>
  <c r="R19" i="1"/>
  <c r="Z18" i="1"/>
  <c r="Z17" i="1"/>
  <c r="V17" i="1"/>
  <c r="U17" i="1"/>
  <c r="T17" i="1"/>
  <c r="S17" i="1"/>
  <c r="R17" i="1"/>
  <c r="Z16" i="1"/>
  <c r="Z15" i="1"/>
  <c r="V14" i="1"/>
  <c r="U14" i="1"/>
  <c r="T14" i="1"/>
  <c r="S14" i="1"/>
  <c r="R14" i="1"/>
  <c r="Z13" i="1"/>
  <c r="V13" i="1"/>
  <c r="T13" i="1" s="1"/>
  <c r="U13" i="1"/>
  <c r="S13" i="1"/>
  <c r="R13" i="1"/>
  <c r="Z12" i="1"/>
  <c r="V12" i="1"/>
  <c r="U12" i="1"/>
  <c r="T12" i="1"/>
  <c r="S12" i="1"/>
  <c r="R12" i="1"/>
  <c r="Z11" i="1"/>
  <c r="V11" i="1"/>
  <c r="T11" i="1" s="1"/>
  <c r="U11" i="1"/>
  <c r="S11" i="1"/>
  <c r="Z10" i="1"/>
  <c r="V10" i="1"/>
  <c r="T10" i="1" s="1"/>
  <c r="U10" i="1"/>
  <c r="S10" i="1"/>
  <c r="R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Alicia Garcia Zamudio</author>
  </authors>
  <commentList>
    <comment ref="K10" authorId="0" shapeId="0" xr:uid="{A3FA9861-FAD0-4649-9FDC-97D5F233C00B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 B. Programas, procesos y/o planteles de instituciones de educación superior, certificados. UPB</t>
        </r>
      </text>
    </comment>
    <comment ref="K12" authorId="0" shapeId="0" xr:uid="{1A24C436-EECE-42FF-B583-2EFC9C95170F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C.Los cuerpos académicos y directivos de las instituciones públicas de educación superior son capacitados, actualizados y profesionalizados. UPB</t>
        </r>
      </text>
    </comment>
    <comment ref="K13" authorId="0" shapeId="0" xr:uid="{D6A743CB-5CA3-4059-AE36-25B8C68167E8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D. Cursos, actividades y talleres para el desarrollo complementario de los alumnos impartidos. UPB</t>
        </r>
      </text>
    </comment>
    <comment ref="K14" authorId="0" shapeId="0" xr:uid="{B4498522-C66B-45BA-AA61-3A9E291B4876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A. Servicios educativos ofertados. UPB</t>
        </r>
      </text>
    </comment>
    <comment ref="K17" authorId="0" shapeId="0" xr:uid="{D14D99D1-D8A7-44A9-90E3-8074BAABE696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B. Infraestructura educativa consolidada. UPB</t>
        </r>
      </text>
    </comment>
    <comment ref="K19" authorId="0" shapeId="0" xr:uid="{69BAD069-1D58-4770-9171-B0EA0CCA54DB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A. Proyectos de investigación, innovación y desarrollo tecnológico realizados por instituciones de educación superior. UPB</t>
        </r>
      </text>
    </comment>
    <comment ref="K20" authorId="0" shapeId="0" xr:uid="{2B816164-0A9A-413F-A34E-21EBC4972B70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A. Vinculación con el entorno operando. UPB</t>
        </r>
      </text>
    </comment>
    <comment ref="K21" authorId="0" shapeId="0" xr:uid="{5BE1CE72-2D07-4C9E-A833-C5B7A642AC04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 F. Programa de aprendizaje para el liderazgo y emprendimiento ofertado en Educación Superior. UPB</t>
        </r>
      </text>
    </comment>
    <comment ref="K23" authorId="0" shapeId="0" xr:uid="{26D90F09-7162-42FB-9B47-D0C4D4E25719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 H. Programas de certificación de competencias laborales ofertados en Educación Superior. UPB</t>
        </r>
      </text>
    </comment>
    <comment ref="K24" authorId="0" shapeId="0" xr:uid="{C1E83855-58F3-45FB-9065-EBC243141C68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C. Becas y apoyos otorgados a estudiantes de educación media superior y superior UPB</t>
        </r>
      </text>
    </comment>
    <comment ref="K25" authorId="0" shapeId="0" xr:uid="{3527BCAC-D9A1-4AAD-92CC-5B8E6410ABDA}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D. Apoyo académico y/o psicosocial a alumnos en riesgo de deserción o reprobación otorgados UPB</t>
        </r>
      </text>
    </comment>
  </commentList>
</comments>
</file>

<file path=xl/sharedStrings.xml><?xml version="1.0" encoding="utf-8"?>
<sst xmlns="http://schemas.openxmlformats.org/spreadsheetml/2006/main" count="200" uniqueCount="96">
  <si>
    <t>INDICADORES PARA RESULTADOS</t>
  </si>
  <si>
    <t>enero-diciembre 2022</t>
  </si>
  <si>
    <t>Ente Público: UNIVERSIDAD POLITÉCNICA DEL BICENTENARIO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</si>
  <si>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</si>
  <si>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</si>
  <si>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</si>
  <si>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</si>
  <si>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</si>
  <si>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</si>
  <si>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</si>
  <si>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</si>
  <si>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</si>
  <si>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</si>
  <si>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</si>
  <si>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</si>
  <si>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</si>
  <si>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</si>
  <si>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</si>
  <si>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</si>
  <si>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</si>
  <si>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</si>
  <si>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</si>
  <si>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</si>
  <si>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</si>
  <si>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</si>
  <si>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</si>
  <si>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</si>
  <si>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</si>
  <si>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</si>
  <si>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</si>
  <si>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</si>
  <si>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</si>
  <si>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</si>
  <si>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</si>
  <si>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</si>
  <si>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Educación para la vida</t>
  </si>
  <si>
    <t>02</t>
  </si>
  <si>
    <t>02.05</t>
  </si>
  <si>
    <t>02.05.03</t>
  </si>
  <si>
    <t>P0775</t>
  </si>
  <si>
    <t>Porcentaje de procesos educativos certificados y/o programas educativos acreditados</t>
  </si>
  <si>
    <t>COMPONENTE</t>
  </si>
  <si>
    <t>ESTRATEGICO</t>
  </si>
  <si>
    <t xml:space="preserve">EFICACIA </t>
  </si>
  <si>
    <t>ANUAL</t>
  </si>
  <si>
    <t>PORCENTAJE</t>
  </si>
  <si>
    <t>Procesos y/o programas educativos certificados y/o acreditados / Procesos y/o programas educativos programados a ser certificados y/o acreditados * 100</t>
  </si>
  <si>
    <t xml:space="preserve"> </t>
  </si>
  <si>
    <t>P0776</t>
  </si>
  <si>
    <t>P0772</t>
  </si>
  <si>
    <t>Porcentaje de docentes y directivos fortalecidos con alguna acción formativa o laboral</t>
  </si>
  <si>
    <t>Docentes y directivos fortalecidos con alguna acción formativa o laboral / Total de docentes y directivos de la Universidad * 100</t>
  </si>
  <si>
    <t>P0774</t>
  </si>
  <si>
    <t>Porcentaje de estudiantes participando en cursos, actividades y talleres complementarias para el desarrollo integral</t>
  </si>
  <si>
    <t>Estudiantes participando en cursos, actividades y talleres complementarias para el  desarrollo integral / Estudiantes progragamos para participar en cursos, actividades y talleres complementarias para el  desarrollo integral * 100</t>
  </si>
  <si>
    <t>P0769</t>
  </si>
  <si>
    <t>Porcentaje de alumnos atendidos</t>
  </si>
  <si>
    <t>Número de alumnos atendidos / Número de alumnos proyectados a atender * 100</t>
  </si>
  <si>
    <t>P0770</t>
  </si>
  <si>
    <t>P3171</t>
  </si>
  <si>
    <t>P0777</t>
  </si>
  <si>
    <t>Porcentaje de necesidades de infraestructura y equipamiento atendidas</t>
  </si>
  <si>
    <t>Necesidades de infraestructura y equipamiento atendidas / Necesidades de infraestructura y equipamiento identificadas * 100</t>
  </si>
  <si>
    <t>P3170</t>
  </si>
  <si>
    <t>Empleo y prosperidad</t>
  </si>
  <si>
    <t>P3172</t>
  </si>
  <si>
    <t>Porcentaje de proyectos de Investigación desarrollados</t>
  </si>
  <si>
    <t>Número de proyectos de investigación desarrollados / Número de proyectos de investigación programados a desarrollar * 100</t>
  </si>
  <si>
    <t>P0779</t>
  </si>
  <si>
    <t>Porcentaje de alumnos atendidos con acciones de fortalecimiento</t>
  </si>
  <si>
    <t>Alumnos atendidos con acciones de fortalecimiento para la vinculación con el entorno / Alumnos programados a ser atendidos con acciones de fortalecimiento para la vinculación con el entorno * 100</t>
  </si>
  <si>
    <t>P0781</t>
  </si>
  <si>
    <t>Porcentaje de alumnos atendidos con acciones para el fortalecimiento de competencias emprendedoras</t>
  </si>
  <si>
    <t>Alumnos atendidos con acciones para el fortalecimiento de competencias emprendedoras / Alumnos programados para ser atendidos con acciones para el fortalecimiento de competencias emprendedoras *100</t>
  </si>
  <si>
    <t>Porcentaje de alumnos con proyectos en incubadora de empresas</t>
  </si>
  <si>
    <t>Alumnos con proyectos en incubadora de empresas / Alumnos con proyectos en incubadora de empresas, programados * 100</t>
  </si>
  <si>
    <t>P0773</t>
  </si>
  <si>
    <t>Porcentaje de alumnos con formación y/o certificados en competencias laborales</t>
  </si>
  <si>
    <t>Alumnos con formación  y/o certificados en competencias laborales / Alumnos con formación  y/o certificados en competencias laborales, programados * 100</t>
  </si>
  <si>
    <t>P0778</t>
  </si>
  <si>
    <t>Porcentaje de becas y apoyos otorgados</t>
  </si>
  <si>
    <t>Becas y apoyos otorgados / Becas y apoyos programados a otorgar * 100</t>
  </si>
  <si>
    <t>P0771</t>
  </si>
  <si>
    <t>Porcentaje de alumnos en riesgo de deserción y reprobación atendidos con apoyo académico y/o psicosocial</t>
  </si>
  <si>
    <t>Alumnos en riesgo de deserción y reprobación atendidos con apoyo académico y/o psicosocial / Alumnos en riesgo de deserción y reprobación, identificados * 100</t>
  </si>
  <si>
    <t>Q0542</t>
  </si>
  <si>
    <t>INFRAESTRUCTURA DE LA UNIVERSIDAD POLITECNICA DEL BICENTENARIO</t>
  </si>
  <si>
    <t xml:space="preserve">ANUAL </t>
  </si>
  <si>
    <t>G1008</t>
  </si>
  <si>
    <t>G2004</t>
  </si>
  <si>
    <t>GESTION</t>
  </si>
  <si>
    <t>G2110</t>
  </si>
  <si>
    <t>Total del Gasto</t>
  </si>
  <si>
    <t>Bajo protesta de decir verdad declaramos que los Estados Financieros y sus Notas son razonablemente correctos y responsabilidad del emisor</t>
  </si>
  <si>
    <t>ALMA VERÓNICA LÓPEZ LÓPEZ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</si>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</sst>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la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3" borderId="0" xfId="1" applyFont="1" applyFill="1" applyBorder="1" applyAlignment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left"/>
    </xf>
    <xf numFmtId="0" fontId="5" fillId="2" borderId="1" xfId="1" applyNumberFormat="1" applyFont="1" applyFill="1" applyBorder="1" applyAlignment="1" applyProtection="1">
      <protection locked="0"/>
    </xf>
    <xf numFmtId="0" fontId="3" fillId="2" borderId="1" xfId="1" applyFont="1" applyFill="1" applyBorder="1" applyAlignment="1"/>
    <xf numFmtId="0" fontId="3" fillId="2" borderId="1" xfId="1" applyNumberFormat="1" applyFont="1" applyFill="1" applyBorder="1" applyAlignment="1" applyProtection="1">
      <protection locked="0"/>
    </xf>
    <xf numFmtId="0" fontId="2" fillId="2" borderId="1" xfId="1" applyFont="1" applyFill="1" applyBorder="1"/>
    <xf numFmtId="0" fontId="4" fillId="2" borderId="1" xfId="1" applyFont="1" applyFill="1" applyBorder="1"/>
    <xf numFmtId="0" fontId="7" fillId="3" borderId="5" xfId="2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vertical="center" wrapText="1"/>
    </xf>
    <xf numFmtId="0" fontId="9" fillId="2" borderId="10" xfId="1" applyFont="1" applyFill="1" applyBorder="1" applyAlignment="1">
      <alignment vertical="center" wrapText="1"/>
    </xf>
    <xf numFmtId="0" fontId="9" fillId="2" borderId="6" xfId="1" quotePrefix="1" applyFont="1" applyFill="1" applyBorder="1" applyAlignment="1">
      <alignment horizontal="center" vertical="center" wrapText="1"/>
    </xf>
    <xf numFmtId="0" fontId="9" fillId="2" borderId="11" xfId="1" quotePrefix="1" applyFont="1" applyFill="1" applyBorder="1" applyAlignment="1">
      <alignment horizontal="center" vertical="center" wrapText="1"/>
    </xf>
    <xf numFmtId="0" fontId="9" fillId="2" borderId="0" xfId="1" quotePrefix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165" fontId="9" fillId="0" borderId="9" xfId="5" applyNumberFormat="1" applyFont="1" applyFill="1" applyBorder="1" applyAlignment="1">
      <alignment horizontal="right" vertical="center"/>
    </xf>
    <xf numFmtId="165" fontId="9" fillId="0" borderId="10" xfId="5" applyNumberFormat="1" applyFont="1" applyFill="1" applyBorder="1" applyAlignment="1">
      <alignment horizontal="right" vertical="center"/>
    </xf>
    <xf numFmtId="165" fontId="9" fillId="0" borderId="10" xfId="5" applyNumberFormat="1" applyFont="1" applyFill="1" applyBorder="1" applyAlignment="1">
      <alignment vertical="center"/>
    </xf>
    <xf numFmtId="9" fontId="9" fillId="0" borderId="9" xfId="4" applyFont="1" applyBorder="1" applyAlignment="1">
      <alignment horizontal="center" vertical="center"/>
    </xf>
    <xf numFmtId="9" fontId="9" fillId="0" borderId="16" xfId="4" applyFont="1" applyBorder="1" applyAlignment="1">
      <alignment horizontal="center" vertical="center"/>
    </xf>
    <xf numFmtId="0" fontId="11" fillId="2" borderId="17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1" xfId="1" quotePrefix="1" applyFont="1" applyFill="1" applyBorder="1" applyAlignment="1">
      <alignment horizontal="center" vertical="center" wrapText="1"/>
    </xf>
    <xf numFmtId="0" fontId="11" fillId="2" borderId="0" xfId="1" quotePrefix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43" fontId="11" fillId="0" borderId="20" xfId="1" applyNumberFormat="1" applyFont="1" applyFill="1" applyBorder="1" applyAlignment="1">
      <alignment horizontal="center" vertical="center" wrapText="1"/>
    </xf>
    <xf numFmtId="165" fontId="11" fillId="0" borderId="17" xfId="5" applyNumberFormat="1" applyFont="1" applyFill="1" applyBorder="1" applyAlignment="1">
      <alignment horizontal="right" vertical="center"/>
    </xf>
    <xf numFmtId="165" fontId="11" fillId="0" borderId="0" xfId="5" applyNumberFormat="1" applyFont="1" applyFill="1" applyBorder="1" applyAlignment="1">
      <alignment horizontal="right" vertical="center"/>
    </xf>
    <xf numFmtId="165" fontId="11" fillId="0" borderId="0" xfId="5" applyNumberFormat="1" applyFont="1" applyFill="1" applyBorder="1" applyAlignment="1">
      <alignment vertical="center"/>
    </xf>
    <xf numFmtId="9" fontId="9" fillId="0" borderId="17" xfId="4" applyFont="1" applyBorder="1" applyAlignment="1">
      <alignment horizontal="center" vertical="center"/>
    </xf>
    <xf numFmtId="9" fontId="9" fillId="0" borderId="11" xfId="4" applyFont="1" applyBorder="1" applyAlignment="1">
      <alignment horizontal="center" vertical="center"/>
    </xf>
    <xf numFmtId="0" fontId="4" fillId="0" borderId="0" xfId="1" applyFont="1"/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43" fontId="11" fillId="0" borderId="23" xfId="1" applyNumberFormat="1" applyFont="1" applyFill="1" applyBorder="1" applyAlignment="1">
      <alignment vertical="center" wrapText="1"/>
    </xf>
    <xf numFmtId="43" fontId="11" fillId="0" borderId="24" xfId="1" applyNumberFormat="1" applyFont="1" applyFill="1" applyBorder="1" applyAlignment="1">
      <alignment horizontal="center" vertical="center" wrapText="1"/>
    </xf>
    <xf numFmtId="43" fontId="11" fillId="0" borderId="25" xfId="1" applyNumberFormat="1" applyFont="1" applyFill="1" applyBorder="1" applyAlignment="1">
      <alignment horizontal="left" vertical="center" wrapText="1"/>
    </xf>
    <xf numFmtId="9" fontId="12" fillId="0" borderId="0" xfId="4" applyFont="1" applyFill="1" applyAlignment="1" applyProtection="1">
      <alignment horizontal="center" vertical="center"/>
      <protection locked="0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43" fontId="11" fillId="0" borderId="14" xfId="1" applyNumberFormat="1" applyFont="1" applyFill="1" applyBorder="1" applyAlignment="1">
      <alignment horizontal="center" vertical="center" wrapText="1"/>
    </xf>
    <xf numFmtId="165" fontId="11" fillId="0" borderId="17" xfId="5" applyNumberFormat="1" applyFont="1" applyFill="1" applyBorder="1" applyAlignment="1">
      <alignment horizontal="right" vertical="center" wrapText="1"/>
    </xf>
    <xf numFmtId="9" fontId="9" fillId="0" borderId="17" xfId="4" applyNumberFormat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43" fontId="11" fillId="0" borderId="0" xfId="1" applyNumberFormat="1" applyFont="1" applyFill="1" applyBorder="1" applyAlignment="1">
      <alignment horizontal="center" vertical="center" wrapText="1"/>
    </xf>
    <xf numFmtId="43" fontId="11" fillId="0" borderId="13" xfId="1" applyNumberFormat="1" applyFont="1" applyFill="1" applyBorder="1" applyAlignment="1">
      <alignment vertical="center" wrapText="1"/>
    </xf>
    <xf numFmtId="43" fontId="11" fillId="0" borderId="15" xfId="1" applyNumberFormat="1" applyFont="1" applyFill="1" applyBorder="1" applyAlignment="1">
      <alignment horizontal="left" vertical="center" wrapText="1"/>
    </xf>
    <xf numFmtId="43" fontId="11" fillId="0" borderId="19" xfId="1" applyNumberFormat="1" applyFont="1" applyFill="1" applyBorder="1" applyAlignment="1">
      <alignment vertical="center" wrapText="1"/>
    </xf>
    <xf numFmtId="43" fontId="11" fillId="0" borderId="21" xfId="1" applyNumberFormat="1" applyFont="1" applyFill="1" applyBorder="1" applyAlignment="1">
      <alignment horizontal="left" vertical="center" wrapText="1"/>
    </xf>
    <xf numFmtId="9" fontId="11" fillId="0" borderId="17" xfId="4" applyFont="1" applyBorder="1" applyAlignment="1">
      <alignment horizontal="center" vertical="center"/>
    </xf>
    <xf numFmtId="0" fontId="9" fillId="2" borderId="17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left" vertical="center" wrapText="1"/>
    </xf>
    <xf numFmtId="2" fontId="10" fillId="0" borderId="0" xfId="1" applyNumberFormat="1" applyFont="1" applyFill="1" applyAlignment="1" applyProtection="1">
      <alignment horizontal="center" vertical="center"/>
      <protection locked="0"/>
    </xf>
    <xf numFmtId="0" fontId="9" fillId="0" borderId="11" xfId="1" applyFont="1" applyFill="1" applyBorder="1" applyAlignment="1">
      <alignment vertical="center"/>
    </xf>
    <xf numFmtId="165" fontId="9" fillId="0" borderId="17" xfId="5" applyNumberFormat="1" applyFont="1" applyFill="1" applyBorder="1" applyAlignment="1">
      <alignment vertical="center"/>
    </xf>
    <xf numFmtId="165" fontId="9" fillId="0" borderId="0" xfId="5" applyNumberFormat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9" fillId="0" borderId="11" xfId="1" applyFont="1" applyFill="1" applyBorder="1" applyAlignment="1">
      <alignment horizontal="right" vertical="center" wrapText="1"/>
    </xf>
    <xf numFmtId="2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65" fontId="9" fillId="0" borderId="17" xfId="5" applyNumberFormat="1" applyFont="1" applyFill="1" applyBorder="1" applyAlignment="1">
      <alignment horizontal="center" vertical="center"/>
    </xf>
    <xf numFmtId="165" fontId="9" fillId="0" borderId="11" xfId="5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2" borderId="26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right" vertical="center" wrapText="1"/>
    </xf>
    <xf numFmtId="0" fontId="2" fillId="2" borderId="26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26" xfId="1" applyFont="1" applyBorder="1"/>
    <xf numFmtId="0" fontId="2" fillId="0" borderId="27" xfId="1" applyFont="1" applyBorder="1"/>
    <xf numFmtId="0" fontId="13" fillId="2" borderId="0" xfId="1" applyFont="1" applyFill="1"/>
    <xf numFmtId="0" fontId="13" fillId="2" borderId="2" xfId="1" applyFont="1" applyFill="1" applyBorder="1" applyAlignment="1">
      <alignment horizontal="justify" vertical="center" wrapText="1"/>
    </xf>
    <xf numFmtId="0" fontId="13" fillId="2" borderId="7" xfId="1" applyFont="1" applyFill="1" applyBorder="1" applyAlignment="1">
      <alignment horizontal="right" vertical="center" wrapText="1"/>
    </xf>
    <xf numFmtId="165" fontId="13" fillId="0" borderId="5" xfId="1" applyNumberFormat="1" applyFont="1" applyBorder="1"/>
    <xf numFmtId="164" fontId="13" fillId="0" borderId="5" xfId="1" applyNumberFormat="1" applyFont="1" applyBorder="1"/>
    <xf numFmtId="0" fontId="13" fillId="0" borderId="0" xfId="1" applyFont="1"/>
    <xf numFmtId="0" fontId="2" fillId="2" borderId="0" xfId="1" applyFont="1" applyFill="1" applyAlignment="1">
      <alignment horizontal="center"/>
    </xf>
    <xf numFmtId="43" fontId="2" fillId="0" borderId="0" xfId="1" applyNumberFormat="1" applyFont="1"/>
    <xf numFmtId="164" fontId="14" fillId="0" borderId="0" xfId="5" applyFont="1"/>
    <xf numFmtId="164" fontId="2" fillId="0" borderId="0" xfId="5" applyFont="1"/>
    <xf numFmtId="0" fontId="2" fillId="0" borderId="0" xfId="1" applyFont="1" applyAlignment="1">
      <alignment horizontal="center"/>
    </xf>
    <xf numFmtId="0" fontId="9" fillId="2" borderId="0" xfId="1" applyFont="1" applyFill="1"/>
    <xf numFmtId="43" fontId="2" fillId="0" borderId="0" xfId="1" applyNumberFormat="1" applyFont="1" applyBorder="1"/>
    <xf numFmtId="0" fontId="2" fillId="2" borderId="0" xfId="1" applyFont="1" applyFill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Border="1" applyAlignment="1"/>
    <xf numFmtId="0" fontId="3" fillId="3" borderId="0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 wrapText="1"/>
    </xf>
    <xf numFmtId="44" fontId="7" fillId="3" borderId="6" xfId="3" applyFont="1" applyFill="1" applyBorder="1" applyAlignment="1">
      <alignment horizontal="center" vertical="center" wrapText="1"/>
    </xf>
    <xf numFmtId="44" fontId="7" fillId="3" borderId="7" xfId="3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9" fillId="0" borderId="19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left" vertical="center" wrapText="1"/>
    </xf>
    <xf numFmtId="9" fontId="10" fillId="0" borderId="10" xfId="4" applyFont="1" applyFill="1" applyBorder="1" applyAlignment="1" applyProtection="1">
      <alignment horizontal="center" vertical="center"/>
      <protection locked="0"/>
    </xf>
    <xf numFmtId="9" fontId="10" fillId="0" borderId="0" xfId="4" applyFont="1" applyFill="1" applyBorder="1" applyAlignment="1" applyProtection="1">
      <alignment horizontal="center" vertical="center"/>
      <protection locked="0"/>
    </xf>
    <xf numFmtId="9" fontId="10" fillId="0" borderId="16" xfId="4" applyFont="1" applyFill="1" applyBorder="1" applyAlignment="1" applyProtection="1">
      <alignment horizontal="center" vertical="center"/>
      <protection locked="0"/>
    </xf>
    <xf numFmtId="9" fontId="10" fillId="0" borderId="11" xfId="4" applyFont="1" applyFill="1" applyBorder="1" applyAlignment="1" applyProtection="1">
      <alignment horizontal="center" vertical="center"/>
      <protection locked="0"/>
    </xf>
    <xf numFmtId="43" fontId="11" fillId="0" borderId="13" xfId="1" applyNumberFormat="1" applyFont="1" applyFill="1" applyBorder="1" applyAlignment="1">
      <alignment horizontal="left" vertical="center" wrapText="1"/>
    </xf>
    <xf numFmtId="43" fontId="11" fillId="0" borderId="17" xfId="1" applyNumberFormat="1" applyFont="1" applyFill="1" applyBorder="1" applyAlignment="1">
      <alignment horizontal="left" vertical="center" wrapText="1"/>
    </xf>
    <xf numFmtId="43" fontId="11" fillId="0" borderId="19" xfId="1" applyNumberFormat="1" applyFont="1" applyFill="1" applyBorder="1" applyAlignment="1">
      <alignment horizontal="left" vertical="center" wrapText="1"/>
    </xf>
    <xf numFmtId="43" fontId="11" fillId="0" borderId="15" xfId="1" applyNumberFormat="1" applyFont="1" applyFill="1" applyBorder="1" applyAlignment="1">
      <alignment horizontal="left" vertical="center" wrapText="1"/>
    </xf>
    <xf numFmtId="43" fontId="11" fillId="0" borderId="11" xfId="1" applyNumberFormat="1" applyFont="1" applyFill="1" applyBorder="1" applyAlignment="1">
      <alignment horizontal="left" vertical="center" wrapText="1"/>
    </xf>
    <xf numFmtId="43" fontId="11" fillId="0" borderId="21" xfId="1" applyNumberFormat="1" applyFont="1" applyFill="1" applyBorder="1" applyAlignment="1">
      <alignment horizontal="left" vertical="center" wrapText="1"/>
    </xf>
    <xf numFmtId="9" fontId="12" fillId="0" borderId="0" xfId="4" applyFont="1" applyFill="1" applyBorder="1" applyAlignment="1" applyProtection="1">
      <alignment horizontal="center" vertical="center"/>
      <protection locked="0"/>
    </xf>
    <xf numFmtId="9" fontId="12" fillId="0" borderId="0" xfId="4" applyFont="1" applyFill="1" applyAlignment="1" applyProtection="1">
      <alignment horizontal="center" vertical="center"/>
      <protection locked="0"/>
    </xf>
    <xf numFmtId="9" fontId="12" fillId="0" borderId="11" xfId="4" applyFont="1" applyFill="1" applyBorder="1" applyAlignment="1" applyProtection="1">
      <alignment horizontal="center" vertical="center"/>
      <protection locked="0"/>
    </xf>
    <xf numFmtId="9" fontId="11" fillId="0" borderId="11" xfId="4" applyFont="1" applyBorder="1" applyAlignment="1">
      <alignment horizontal="center" vertical="center"/>
    </xf>
    <xf numFmtId="0" fontId="11" fillId="2" borderId="17" xfId="1" applyFont="1" applyFill="1" applyBorder="1" applyAlignment="1">
      <alignment horizontal="left" vertical="center" wrapText="1"/>
    </xf>
    <xf numFmtId="0" fontId="11" fillId="2" borderId="11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165" fontId="11" fillId="0" borderId="17" xfId="5" applyNumberFormat="1" applyFont="1" applyFill="1" applyBorder="1" applyAlignment="1">
      <alignment horizontal="center" vertical="center"/>
    </xf>
    <xf numFmtId="165" fontId="11" fillId="0" borderId="0" xfId="5" applyNumberFormat="1" applyFont="1" applyFill="1" applyBorder="1" applyAlignment="1">
      <alignment horizontal="center" vertical="center"/>
    </xf>
    <xf numFmtId="165" fontId="11" fillId="0" borderId="11" xfId="5" applyNumberFormat="1" applyFont="1" applyFill="1" applyBorder="1" applyAlignment="1">
      <alignment horizontal="center" vertical="center"/>
    </xf>
    <xf numFmtId="9" fontId="11" fillId="0" borderId="17" xfId="4" applyFont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 wrapText="1" indent="3"/>
    </xf>
    <xf numFmtId="0" fontId="13" fillId="2" borderId="3" xfId="1" applyFont="1" applyFill="1" applyBorder="1" applyAlignment="1">
      <alignment horizontal="left" vertical="center" wrapText="1" indent="3"/>
    </xf>
    <xf numFmtId="166" fontId="13" fillId="2" borderId="2" xfId="1" applyNumberFormat="1" applyFont="1" applyFill="1" applyBorder="1" applyAlignment="1">
      <alignment horizontal="center"/>
    </xf>
    <xf numFmtId="166" fontId="13" fillId="2" borderId="4" xfId="1" applyNumberFormat="1" applyFont="1" applyFill="1" applyBorder="1" applyAlignment="1">
      <alignment horizontal="center"/>
    </xf>
    <xf numFmtId="166" fontId="13" fillId="2" borderId="3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</cellXfs>
  <cellStyles count="6">
    <cellStyle name="Millares 6" xfId="5" xr:uid="{154EA599-440B-4FEE-88CC-5BCD5B6A1092}"/>
    <cellStyle name="Moneda 4" xfId="3" xr:uid="{EAE852CC-FF2C-4F73-8781-A977485AFD8D}"/>
    <cellStyle name="Normal" xfId="0" builtinId="0"/>
    <cellStyle name="Normal 10" xfId="1" xr:uid="{93B4759E-2B3A-4A48-B14C-B9F7FE34881F}"/>
    <cellStyle name="Normal_141008Reportes Cuadros Institucionales-sectorialesADV" xfId="2" xr:uid="{D3B35CA6-0913-4905-9C6B-51BE5EEB12CD}"/>
    <cellStyle name="Porcentaje 4" xfId="4" xr:uid="{50B3CA72-82DD-4EE2-9445-664631B55A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1279071</xdr:colOff>
      <xdr:row>40</xdr:row>
      <xdr:rowOff>136072</xdr:rowOff>
    </xdr:from>
    <xdr:to>
      <xdr:col>23</xdr:col>
      <xdr:colOff>513970</xdr:colOff>
      <xdr:row>44</xdr:row>
      <xdr:rowOff>23613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1035" y="13185322"/>
          <a:ext cx="8474149" cy="486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05D0-9356-4254-B751-201995FA213F}">
  <sheetPr>
    <tabColor theme="9"/>
  </sheetPr>
  <dimension ref="A1:AA41"/>
  <sheetViews>
    <sheetView showGridLines="0" tabSelected="1" topLeftCell="F1" zoomScale="70" zoomScaleNormal="70" workbookViewId="0">
      <pane ySplit="9" topLeftCell="A10" activePane="bottomLeft" state="frozen"/>
      <selection pane="bottomLeft" activeCell="T2" sqref="T2"/>
    </sheetView>
  </sheetViews>
  <sheetFormatPr baseColWidth="10" defaultRowHeight="12"/>
  <cols>
    <col min="1" max="2" width="2.140625" style="1" customWidth="1"/>
    <col min="3" max="3" width="7.85546875" style="1" customWidth="1"/>
    <col min="4" max="4" width="22.140625" style="2" customWidth="1"/>
    <col min="5" max="5" width="25.28515625" style="2" bestFit="1" customWidth="1"/>
    <col min="6" max="6" width="8" style="108" customWidth="1"/>
    <col min="7" max="7" width="6.140625" style="2" customWidth="1"/>
    <col min="8" max="8" width="9.85546875" style="2" customWidth="1"/>
    <col min="9" max="9" width="10.42578125" style="2" bestFit="1" customWidth="1"/>
    <col min="10" max="10" width="7.42578125" style="2" customWidth="1"/>
    <col min="11" max="11" width="68.7109375" style="2" customWidth="1"/>
    <col min="12" max="15" width="12.7109375" style="2" hidden="1" customWidth="1"/>
    <col min="16" max="16" width="14.85546875" style="2" hidden="1" customWidth="1"/>
    <col min="17" max="17" width="55.28515625" style="2" customWidth="1"/>
    <col min="18" max="18" width="16" style="1" customWidth="1"/>
    <col min="19" max="19" width="14" style="2" customWidth="1"/>
    <col min="20" max="20" width="12.140625" style="2" customWidth="1"/>
    <col min="21" max="21" width="12.42578125" style="2" customWidth="1"/>
    <col min="22" max="22" width="14" style="2" customWidth="1"/>
    <col min="23" max="23" width="14.5703125" style="2" customWidth="1"/>
    <col min="24" max="24" width="14.7109375" style="2" customWidth="1"/>
    <col min="25" max="25" width="13.140625" style="2" customWidth="1"/>
    <col min="26" max="26" width="13.5703125" style="2" customWidth="1"/>
    <col min="27" max="27" width="13.28515625" style="2" customWidth="1"/>
    <col min="28" max="16384" width="11.42578125" style="2"/>
  </cols>
  <sheetData>
    <row r="1" spans="1:27" ht="15.75" customHeight="1">
      <c r="D1" s="116" t="s">
        <v>0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 t="s">
        <v>0</v>
      </c>
      <c r="S1" s="116"/>
      <c r="T1" s="116"/>
      <c r="U1" s="116"/>
      <c r="V1" s="116"/>
      <c r="W1" s="116"/>
      <c r="X1" s="116"/>
      <c r="Y1" s="116"/>
      <c r="Z1" s="116"/>
      <c r="AA1" s="116"/>
    </row>
    <row r="2" spans="1:27" ht="13.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0.25" customHeight="1">
      <c r="D3" s="116" t="s">
        <v>1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 t="s">
        <v>1</v>
      </c>
      <c r="S3" s="116"/>
      <c r="T3" s="116"/>
      <c r="U3" s="116"/>
      <c r="V3" s="116"/>
      <c r="W3" s="116"/>
      <c r="X3" s="116"/>
      <c r="Y3" s="116"/>
      <c r="Z3" s="116"/>
      <c r="AA3" s="116"/>
    </row>
    <row r="4" spans="1:27" s="1" customFormat="1" ht="8.25" customHeight="1">
      <c r="D4" s="4"/>
      <c r="E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7" s="1" customFormat="1" ht="24" customHeight="1">
      <c r="G5" s="6" t="s">
        <v>2</v>
      </c>
      <c r="H5" s="7"/>
      <c r="I5" s="8"/>
      <c r="J5" s="9"/>
      <c r="K5" s="9"/>
      <c r="L5" s="9"/>
      <c r="M5" s="9"/>
      <c r="N5" s="10"/>
      <c r="O5" s="10"/>
      <c r="P5" s="11"/>
      <c r="Q5" s="4"/>
      <c r="U5" s="6" t="s">
        <v>2</v>
      </c>
    </row>
    <row r="6" spans="1:27" s="1" customFormat="1" ht="8.25" customHeight="1"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7" ht="15" customHeight="1">
      <c r="D7" s="117" t="s">
        <v>3</v>
      </c>
      <c r="E7" s="118"/>
      <c r="F7" s="119" t="s">
        <v>4</v>
      </c>
      <c r="G7" s="120"/>
      <c r="H7" s="120"/>
      <c r="I7" s="120"/>
      <c r="J7" s="121"/>
      <c r="K7" s="122" t="s">
        <v>5</v>
      </c>
      <c r="L7" s="122"/>
      <c r="M7" s="122"/>
      <c r="N7" s="122"/>
      <c r="O7" s="122"/>
      <c r="P7" s="122"/>
      <c r="Q7" s="122"/>
      <c r="R7" s="122" t="s">
        <v>6</v>
      </c>
      <c r="S7" s="122"/>
      <c r="T7" s="122"/>
      <c r="U7" s="122"/>
      <c r="V7" s="122"/>
      <c r="W7" s="122" t="s">
        <v>7</v>
      </c>
      <c r="X7" s="122"/>
      <c r="Y7" s="122"/>
      <c r="Z7" s="122"/>
      <c r="AA7" s="122"/>
    </row>
    <row r="8" spans="1:27" ht="33.75" customHeight="1">
      <c r="D8" s="125" t="s">
        <v>8</v>
      </c>
      <c r="E8" s="125" t="s">
        <v>9</v>
      </c>
      <c r="F8" s="127" t="s">
        <v>10</v>
      </c>
      <c r="G8" s="127" t="s">
        <v>11</v>
      </c>
      <c r="H8" s="127" t="s">
        <v>12</v>
      </c>
      <c r="I8" s="127" t="s">
        <v>13</v>
      </c>
      <c r="J8" s="127" t="s">
        <v>14</v>
      </c>
      <c r="K8" s="123" t="s">
        <v>15</v>
      </c>
      <c r="L8" s="123" t="s">
        <v>16</v>
      </c>
      <c r="M8" s="123" t="s">
        <v>17</v>
      </c>
      <c r="N8" s="123" t="s">
        <v>18</v>
      </c>
      <c r="O8" s="123" t="s">
        <v>19</v>
      </c>
      <c r="P8" s="123" t="s">
        <v>20</v>
      </c>
      <c r="Q8" s="123" t="s">
        <v>21</v>
      </c>
      <c r="R8" s="123" t="s">
        <v>22</v>
      </c>
      <c r="S8" s="123" t="s">
        <v>23</v>
      </c>
      <c r="T8" s="123" t="s">
        <v>24</v>
      </c>
      <c r="U8" s="133" t="s">
        <v>25</v>
      </c>
      <c r="V8" s="134"/>
      <c r="W8" s="123" t="s">
        <v>26</v>
      </c>
      <c r="X8" s="131" t="s">
        <v>27</v>
      </c>
      <c r="Y8" s="131" t="s">
        <v>28</v>
      </c>
      <c r="Z8" s="133" t="s">
        <v>29</v>
      </c>
      <c r="AA8" s="134"/>
    </row>
    <row r="9" spans="1:27" ht="34.5" customHeight="1" thickBot="1">
      <c r="D9" s="126"/>
      <c r="E9" s="126"/>
      <c r="F9" s="128"/>
      <c r="G9" s="128"/>
      <c r="H9" s="128"/>
      <c r="I9" s="129"/>
      <c r="J9" s="129"/>
      <c r="K9" s="124"/>
      <c r="L9" s="124"/>
      <c r="M9" s="124"/>
      <c r="N9" s="124"/>
      <c r="O9" s="124"/>
      <c r="P9" s="124"/>
      <c r="Q9" s="124"/>
      <c r="R9" s="130"/>
      <c r="S9" s="130"/>
      <c r="T9" s="130"/>
      <c r="U9" s="12" t="s">
        <v>30</v>
      </c>
      <c r="V9" s="12" t="s">
        <v>31</v>
      </c>
      <c r="W9" s="130"/>
      <c r="X9" s="132"/>
      <c r="Y9" s="132"/>
      <c r="Z9" s="12" t="s">
        <v>32</v>
      </c>
      <c r="AA9" s="12" t="s">
        <v>33</v>
      </c>
    </row>
    <row r="10" spans="1:27" ht="30" customHeight="1">
      <c r="D10" s="13" t="s">
        <v>34</v>
      </c>
      <c r="E10" s="14" t="s">
        <v>35</v>
      </c>
      <c r="F10" s="15" t="s">
        <v>36</v>
      </c>
      <c r="G10" s="16" t="s">
        <v>37</v>
      </c>
      <c r="H10" s="17" t="s">
        <v>38</v>
      </c>
      <c r="I10" s="18" t="s">
        <v>39</v>
      </c>
      <c r="J10" s="19">
        <v>3049</v>
      </c>
      <c r="K10" s="135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  <c r="P10" s="20" t="s">
        <v>45</v>
      </c>
      <c r="Q10" s="137" t="s">
        <v>46</v>
      </c>
      <c r="R10" s="139">
        <f>2/2</f>
        <v>1</v>
      </c>
      <c r="S10" s="139">
        <f>2/2</f>
        <v>1</v>
      </c>
      <c r="T10" s="139">
        <f>V10</f>
        <v>1</v>
      </c>
      <c r="U10" s="139">
        <f>2/2</f>
        <v>1</v>
      </c>
      <c r="V10" s="141">
        <f>2/2</f>
        <v>1</v>
      </c>
      <c r="W10" s="21">
        <v>471000</v>
      </c>
      <c r="X10" s="22">
        <v>0</v>
      </c>
      <c r="Y10" s="23">
        <v>0</v>
      </c>
      <c r="Z10" s="24">
        <f>+Y10/W10</f>
        <v>0</v>
      </c>
      <c r="AA10" s="25">
        <v>0</v>
      </c>
    </row>
    <row r="11" spans="1:27" s="39" customFormat="1" ht="30" customHeight="1" thickBot="1">
      <c r="A11" s="4"/>
      <c r="B11" s="4"/>
      <c r="C11" s="4"/>
      <c r="D11" s="26" t="s">
        <v>34</v>
      </c>
      <c r="E11" s="27" t="s">
        <v>35</v>
      </c>
      <c r="F11" s="28" t="s">
        <v>36</v>
      </c>
      <c r="G11" s="29" t="s">
        <v>37</v>
      </c>
      <c r="H11" s="30" t="s">
        <v>47</v>
      </c>
      <c r="I11" s="31" t="s">
        <v>48</v>
      </c>
      <c r="J11" s="32">
        <v>3049</v>
      </c>
      <c r="K11" s="136"/>
      <c r="L11" s="33" t="s">
        <v>41</v>
      </c>
      <c r="M11" s="33" t="s">
        <v>42</v>
      </c>
      <c r="N11" s="33" t="s">
        <v>43</v>
      </c>
      <c r="O11" s="33" t="s">
        <v>44</v>
      </c>
      <c r="P11" s="33" t="s">
        <v>45</v>
      </c>
      <c r="Q11" s="138"/>
      <c r="R11" s="140"/>
      <c r="S11" s="140">
        <f>3/3</f>
        <v>1</v>
      </c>
      <c r="T11" s="140">
        <f>V11</f>
        <v>0</v>
      </c>
      <c r="U11" s="140">
        <f>0/3</f>
        <v>0</v>
      </c>
      <c r="V11" s="142">
        <f>0/3</f>
        <v>0</v>
      </c>
      <c r="W11" s="34">
        <v>716480.91</v>
      </c>
      <c r="X11" s="35">
        <v>0</v>
      </c>
      <c r="Y11" s="36">
        <v>0</v>
      </c>
      <c r="Z11" s="37">
        <f t="shared" ref="Z11:Z20" si="0">+Y11/W11</f>
        <v>0</v>
      </c>
      <c r="AA11" s="38">
        <v>0</v>
      </c>
    </row>
    <row r="12" spans="1:27" s="39" customFormat="1" ht="36.75" customHeight="1" thickBot="1">
      <c r="A12" s="4"/>
      <c r="B12" s="4"/>
      <c r="C12" s="4"/>
      <c r="D12" s="26" t="s">
        <v>34</v>
      </c>
      <c r="E12" s="27" t="s">
        <v>35</v>
      </c>
      <c r="F12" s="28" t="s">
        <v>36</v>
      </c>
      <c r="G12" s="29" t="s">
        <v>37</v>
      </c>
      <c r="H12" s="30" t="s">
        <v>38</v>
      </c>
      <c r="I12" s="40" t="s">
        <v>49</v>
      </c>
      <c r="J12" s="41">
        <v>3049</v>
      </c>
      <c r="K12" s="42" t="s">
        <v>50</v>
      </c>
      <c r="L12" s="43"/>
      <c r="M12" s="43"/>
      <c r="N12" s="43"/>
      <c r="O12" s="43"/>
      <c r="P12" s="43"/>
      <c r="Q12" s="44" t="s">
        <v>51</v>
      </c>
      <c r="R12" s="45">
        <f>48/48</f>
        <v>1</v>
      </c>
      <c r="S12" s="45">
        <f>48/48</f>
        <v>1</v>
      </c>
      <c r="T12" s="45">
        <f>V12</f>
        <v>1</v>
      </c>
      <c r="U12" s="45">
        <f>48/48</f>
        <v>1</v>
      </c>
      <c r="V12" s="45">
        <f>48/48</f>
        <v>1</v>
      </c>
      <c r="W12" s="34">
        <v>806845.95</v>
      </c>
      <c r="X12" s="35">
        <v>0</v>
      </c>
      <c r="Y12" s="36">
        <v>0</v>
      </c>
      <c r="Z12" s="37">
        <f t="shared" si="0"/>
        <v>0</v>
      </c>
      <c r="AA12" s="38">
        <v>0</v>
      </c>
    </row>
    <row r="13" spans="1:27" s="39" customFormat="1" ht="66" customHeight="1" thickBot="1">
      <c r="A13" s="4"/>
      <c r="B13" s="4"/>
      <c r="C13" s="4"/>
      <c r="D13" s="26" t="s">
        <v>34</v>
      </c>
      <c r="E13" s="27" t="s">
        <v>35</v>
      </c>
      <c r="F13" s="28" t="s">
        <v>36</v>
      </c>
      <c r="G13" s="29" t="s">
        <v>37</v>
      </c>
      <c r="H13" s="30" t="s">
        <v>38</v>
      </c>
      <c r="I13" s="40" t="s">
        <v>52</v>
      </c>
      <c r="J13" s="41">
        <v>3049</v>
      </c>
      <c r="K13" s="42" t="s">
        <v>53</v>
      </c>
      <c r="L13" s="43"/>
      <c r="M13" s="43"/>
      <c r="N13" s="43"/>
      <c r="O13" s="43"/>
      <c r="P13" s="43"/>
      <c r="Q13" s="44" t="s">
        <v>54</v>
      </c>
      <c r="R13" s="45">
        <f>1270/1270</f>
        <v>1</v>
      </c>
      <c r="S13" s="45">
        <f>1270/1270</f>
        <v>1</v>
      </c>
      <c r="T13" s="45">
        <f t="shared" ref="T13:T28" si="1">V13</f>
        <v>1</v>
      </c>
      <c r="U13" s="45">
        <f>1270/1270</f>
        <v>1</v>
      </c>
      <c r="V13" s="45">
        <f>1270/1270</f>
        <v>1</v>
      </c>
      <c r="W13" s="34">
        <v>5032454.8600000003</v>
      </c>
      <c r="X13" s="35">
        <v>264723.49</v>
      </c>
      <c r="Y13" s="36">
        <v>0</v>
      </c>
      <c r="Z13" s="37">
        <f t="shared" si="0"/>
        <v>0</v>
      </c>
      <c r="AA13" s="38">
        <v>0</v>
      </c>
    </row>
    <row r="14" spans="1:27" s="39" customFormat="1" ht="25.5" customHeight="1">
      <c r="A14" s="4"/>
      <c r="B14" s="4"/>
      <c r="C14" s="4"/>
      <c r="D14" s="26" t="s">
        <v>34</v>
      </c>
      <c r="E14" s="27" t="s">
        <v>35</v>
      </c>
      <c r="F14" s="28" t="s">
        <v>36</v>
      </c>
      <c r="G14" s="29" t="s">
        <v>37</v>
      </c>
      <c r="H14" s="30" t="s">
        <v>38</v>
      </c>
      <c r="I14" s="46" t="s">
        <v>55</v>
      </c>
      <c r="J14" s="47">
        <v>3049</v>
      </c>
      <c r="K14" s="143" t="s">
        <v>56</v>
      </c>
      <c r="L14" s="48"/>
      <c r="M14" s="48"/>
      <c r="N14" s="48"/>
      <c r="O14" s="48"/>
      <c r="P14" s="48"/>
      <c r="Q14" s="146" t="s">
        <v>57</v>
      </c>
      <c r="R14" s="149">
        <f>1700/1700</f>
        <v>1</v>
      </c>
      <c r="S14" s="150">
        <f>1700/1700</f>
        <v>1</v>
      </c>
      <c r="T14" s="150">
        <f t="shared" si="1"/>
        <v>0.90647058823529414</v>
      </c>
      <c r="U14" s="150">
        <f>1541/1700</f>
        <v>0.90647058823529414</v>
      </c>
      <c r="V14" s="151">
        <f>1541/1700</f>
        <v>0.90647058823529414</v>
      </c>
      <c r="W14" s="49">
        <v>0</v>
      </c>
      <c r="X14" s="35">
        <v>0</v>
      </c>
      <c r="Y14" s="36">
        <v>0</v>
      </c>
      <c r="Z14" s="50">
        <v>0</v>
      </c>
      <c r="AA14" s="38">
        <v>0</v>
      </c>
    </row>
    <row r="15" spans="1:27" s="39" customFormat="1" ht="25.5" customHeight="1">
      <c r="A15" s="4"/>
      <c r="B15" s="4"/>
      <c r="C15" s="4"/>
      <c r="D15" s="26" t="s">
        <v>34</v>
      </c>
      <c r="E15" s="27" t="s">
        <v>35</v>
      </c>
      <c r="F15" s="28" t="s">
        <v>36</v>
      </c>
      <c r="G15" s="29" t="s">
        <v>37</v>
      </c>
      <c r="H15" s="30" t="s">
        <v>38</v>
      </c>
      <c r="I15" s="51" t="s">
        <v>58</v>
      </c>
      <c r="J15" s="52">
        <v>3049</v>
      </c>
      <c r="K15" s="144"/>
      <c r="L15" s="53"/>
      <c r="M15" s="53"/>
      <c r="N15" s="53"/>
      <c r="O15" s="53"/>
      <c r="P15" s="53"/>
      <c r="Q15" s="147"/>
      <c r="R15" s="149"/>
      <c r="S15" s="150"/>
      <c r="T15" s="150"/>
      <c r="U15" s="150"/>
      <c r="V15" s="151"/>
      <c r="W15" s="34">
        <v>33287633.899999999</v>
      </c>
      <c r="X15" s="35">
        <v>3323217.68</v>
      </c>
      <c r="Y15" s="36">
        <v>0</v>
      </c>
      <c r="Z15" s="37">
        <f t="shared" si="0"/>
        <v>0</v>
      </c>
      <c r="AA15" s="38">
        <v>0</v>
      </c>
    </row>
    <row r="16" spans="1:27" s="39" customFormat="1" ht="25.5" customHeight="1" thickBot="1">
      <c r="A16" s="4"/>
      <c r="B16" s="4"/>
      <c r="C16" s="4"/>
      <c r="D16" s="26" t="s">
        <v>34</v>
      </c>
      <c r="E16" s="27" t="s">
        <v>35</v>
      </c>
      <c r="F16" s="28" t="s">
        <v>36</v>
      </c>
      <c r="G16" s="29" t="s">
        <v>37</v>
      </c>
      <c r="H16" s="30" t="s">
        <v>38</v>
      </c>
      <c r="I16" s="31" t="s">
        <v>59</v>
      </c>
      <c r="J16" s="32">
        <v>3049</v>
      </c>
      <c r="K16" s="145"/>
      <c r="L16" s="33"/>
      <c r="M16" s="33"/>
      <c r="N16" s="33"/>
      <c r="O16" s="33"/>
      <c r="P16" s="33"/>
      <c r="Q16" s="148"/>
      <c r="R16" s="149"/>
      <c r="S16" s="150"/>
      <c r="T16" s="150"/>
      <c r="U16" s="150"/>
      <c r="V16" s="151"/>
      <c r="W16" s="34">
        <v>3625031.63</v>
      </c>
      <c r="X16" s="35">
        <v>321400</v>
      </c>
      <c r="Y16" s="36">
        <v>0</v>
      </c>
      <c r="Z16" s="37">
        <f t="shared" si="0"/>
        <v>0</v>
      </c>
      <c r="AA16" s="38">
        <v>0</v>
      </c>
    </row>
    <row r="17" spans="1:27" s="39" customFormat="1" ht="28.5" customHeight="1">
      <c r="A17" s="4"/>
      <c r="B17" s="4"/>
      <c r="C17" s="4"/>
      <c r="D17" s="26" t="s">
        <v>34</v>
      </c>
      <c r="E17" s="27" t="s">
        <v>35</v>
      </c>
      <c r="F17" s="28" t="s">
        <v>36</v>
      </c>
      <c r="G17" s="29" t="s">
        <v>37</v>
      </c>
      <c r="H17" s="30" t="s">
        <v>38</v>
      </c>
      <c r="I17" s="46" t="s">
        <v>60</v>
      </c>
      <c r="J17" s="47">
        <v>3049</v>
      </c>
      <c r="K17" s="143" t="s">
        <v>61</v>
      </c>
      <c r="L17" s="48"/>
      <c r="M17" s="48"/>
      <c r="N17" s="48"/>
      <c r="O17" s="48"/>
      <c r="P17" s="48"/>
      <c r="Q17" s="146" t="s">
        <v>62</v>
      </c>
      <c r="R17" s="149">
        <f>12/12</f>
        <v>1</v>
      </c>
      <c r="S17" s="150">
        <f>12/12</f>
        <v>1</v>
      </c>
      <c r="T17" s="150">
        <f t="shared" si="1"/>
        <v>1</v>
      </c>
      <c r="U17" s="150">
        <f>12/12</f>
        <v>1</v>
      </c>
      <c r="V17" s="151">
        <f>12/12</f>
        <v>1</v>
      </c>
      <c r="W17" s="34">
        <v>1877909.68</v>
      </c>
      <c r="X17" s="35">
        <v>4754424.76</v>
      </c>
      <c r="Y17" s="36">
        <v>252384.45</v>
      </c>
      <c r="Z17" s="37">
        <f t="shared" si="0"/>
        <v>0.13439647960065898</v>
      </c>
      <c r="AA17" s="38">
        <v>0</v>
      </c>
    </row>
    <row r="18" spans="1:27" s="39" customFormat="1" ht="28.5" customHeight="1" thickBot="1">
      <c r="A18" s="4"/>
      <c r="B18" s="4"/>
      <c r="C18" s="4"/>
      <c r="D18" s="26" t="s">
        <v>34</v>
      </c>
      <c r="E18" s="27" t="s">
        <v>35</v>
      </c>
      <c r="F18" s="28" t="s">
        <v>36</v>
      </c>
      <c r="G18" s="29" t="s">
        <v>37</v>
      </c>
      <c r="H18" s="30" t="s">
        <v>38</v>
      </c>
      <c r="I18" s="31" t="s">
        <v>63</v>
      </c>
      <c r="J18" s="32">
        <v>3049</v>
      </c>
      <c r="K18" s="145"/>
      <c r="L18" s="33"/>
      <c r="M18" s="33"/>
      <c r="N18" s="33"/>
      <c r="O18" s="33"/>
      <c r="P18" s="33"/>
      <c r="Q18" s="148"/>
      <c r="R18" s="149"/>
      <c r="S18" s="150"/>
      <c r="T18" s="150"/>
      <c r="U18" s="150"/>
      <c r="V18" s="151"/>
      <c r="W18" s="34">
        <v>1534095.92</v>
      </c>
      <c r="X18" s="35">
        <v>0</v>
      </c>
      <c r="Y18" s="36">
        <v>0</v>
      </c>
      <c r="Z18" s="37">
        <f t="shared" si="0"/>
        <v>0</v>
      </c>
      <c r="AA18" s="38">
        <v>0</v>
      </c>
    </row>
    <row r="19" spans="1:27" s="39" customFormat="1" ht="36.75" customHeight="1" thickBot="1">
      <c r="A19" s="4"/>
      <c r="B19" s="4"/>
      <c r="C19" s="4"/>
      <c r="D19" s="26" t="s">
        <v>34</v>
      </c>
      <c r="E19" s="27" t="s">
        <v>64</v>
      </c>
      <c r="F19" s="28" t="s">
        <v>36</v>
      </c>
      <c r="G19" s="29" t="s">
        <v>37</v>
      </c>
      <c r="H19" s="30" t="s">
        <v>38</v>
      </c>
      <c r="I19" s="40" t="s">
        <v>65</v>
      </c>
      <c r="J19" s="41">
        <v>3049</v>
      </c>
      <c r="K19" s="42" t="s">
        <v>66</v>
      </c>
      <c r="L19" s="43"/>
      <c r="M19" s="43"/>
      <c r="N19" s="43"/>
      <c r="O19" s="43"/>
      <c r="P19" s="43"/>
      <c r="Q19" s="44" t="s">
        <v>67</v>
      </c>
      <c r="R19" s="45">
        <f>50/50</f>
        <v>1</v>
      </c>
      <c r="S19" s="45">
        <f>50/50</f>
        <v>1</v>
      </c>
      <c r="T19" s="45">
        <f t="shared" si="1"/>
        <v>1</v>
      </c>
      <c r="U19" s="45">
        <f>50/50</f>
        <v>1</v>
      </c>
      <c r="V19" s="45">
        <f>50/50</f>
        <v>1</v>
      </c>
      <c r="W19" s="49">
        <v>547277.72</v>
      </c>
      <c r="X19" s="35">
        <v>10000</v>
      </c>
      <c r="Y19" s="36">
        <v>0</v>
      </c>
      <c r="Z19" s="37">
        <f t="shared" si="0"/>
        <v>0</v>
      </c>
      <c r="AA19" s="38">
        <v>0</v>
      </c>
    </row>
    <row r="20" spans="1:27" s="39" customFormat="1" ht="36.75" customHeight="1" thickBot="1">
      <c r="A20" s="4"/>
      <c r="B20" s="4"/>
      <c r="C20" s="4"/>
      <c r="D20" s="26" t="s">
        <v>34</v>
      </c>
      <c r="E20" s="27" t="s">
        <v>35</v>
      </c>
      <c r="F20" s="28" t="s">
        <v>36</v>
      </c>
      <c r="G20" s="29" t="s">
        <v>37</v>
      </c>
      <c r="H20" s="30" t="s">
        <v>38</v>
      </c>
      <c r="I20" s="40" t="s">
        <v>68</v>
      </c>
      <c r="J20" s="41">
        <v>3049</v>
      </c>
      <c r="K20" s="42" t="s">
        <v>69</v>
      </c>
      <c r="L20" s="43"/>
      <c r="M20" s="43"/>
      <c r="N20" s="43"/>
      <c r="O20" s="43"/>
      <c r="P20" s="43"/>
      <c r="Q20" s="44" t="s">
        <v>70</v>
      </c>
      <c r="R20" s="45">
        <f>586/586</f>
        <v>1</v>
      </c>
      <c r="S20" s="45">
        <f>586/586</f>
        <v>1</v>
      </c>
      <c r="T20" s="45">
        <f t="shared" si="1"/>
        <v>1</v>
      </c>
      <c r="U20" s="45">
        <f>586/586</f>
        <v>1</v>
      </c>
      <c r="V20" s="45">
        <f>586/586</f>
        <v>1</v>
      </c>
      <c r="W20" s="34">
        <v>2064110.62</v>
      </c>
      <c r="X20" s="35">
        <v>70863.16</v>
      </c>
      <c r="Y20" s="36">
        <v>0</v>
      </c>
      <c r="Z20" s="37">
        <f t="shared" si="0"/>
        <v>0</v>
      </c>
      <c r="AA20" s="38">
        <v>0</v>
      </c>
    </row>
    <row r="21" spans="1:27" s="39" customFormat="1" ht="38.25" customHeight="1">
      <c r="A21" s="4"/>
      <c r="B21" s="4"/>
      <c r="C21" s="4"/>
      <c r="D21" s="153" t="s">
        <v>34</v>
      </c>
      <c r="E21" s="154" t="s">
        <v>35</v>
      </c>
      <c r="F21" s="155" t="s">
        <v>36</v>
      </c>
      <c r="G21" s="155" t="s">
        <v>37</v>
      </c>
      <c r="H21" s="156" t="s">
        <v>38</v>
      </c>
      <c r="I21" s="157" t="s">
        <v>71</v>
      </c>
      <c r="J21" s="157">
        <v>3049</v>
      </c>
      <c r="K21" s="54" t="s">
        <v>72</v>
      </c>
      <c r="L21" s="48"/>
      <c r="M21" s="48"/>
      <c r="N21" s="48"/>
      <c r="O21" s="48"/>
      <c r="P21" s="48"/>
      <c r="Q21" s="55" t="s">
        <v>73</v>
      </c>
      <c r="R21" s="45">
        <f>120/120</f>
        <v>1</v>
      </c>
      <c r="S21" s="45">
        <f>120/120</f>
        <v>1</v>
      </c>
      <c r="T21" s="45">
        <f t="shared" si="1"/>
        <v>1</v>
      </c>
      <c r="U21" s="45">
        <f>120/120</f>
        <v>1</v>
      </c>
      <c r="V21" s="45">
        <f>120/120</f>
        <v>1</v>
      </c>
      <c r="W21" s="159">
        <v>600230.16</v>
      </c>
      <c r="X21" s="160">
        <v>538000.16</v>
      </c>
      <c r="Y21" s="161">
        <v>0</v>
      </c>
      <c r="Z21" s="162">
        <f>+Y21/W21</f>
        <v>0</v>
      </c>
      <c r="AA21" s="152">
        <v>0</v>
      </c>
    </row>
    <row r="22" spans="1:27" s="39" customFormat="1" ht="28.5" customHeight="1" thickBot="1">
      <c r="A22" s="4"/>
      <c r="B22" s="4"/>
      <c r="C22" s="4"/>
      <c r="D22" s="153"/>
      <c r="E22" s="154"/>
      <c r="F22" s="155"/>
      <c r="G22" s="155"/>
      <c r="H22" s="156"/>
      <c r="I22" s="158"/>
      <c r="J22" s="158"/>
      <c r="K22" s="56" t="s">
        <v>74</v>
      </c>
      <c r="L22" s="33"/>
      <c r="M22" s="33"/>
      <c r="N22" s="33"/>
      <c r="O22" s="33"/>
      <c r="P22" s="33"/>
      <c r="Q22" s="57" t="s">
        <v>75</v>
      </c>
      <c r="R22" s="45">
        <f>12/12</f>
        <v>1</v>
      </c>
      <c r="S22" s="45">
        <f>12/12</f>
        <v>1</v>
      </c>
      <c r="T22" s="45">
        <f t="shared" si="1"/>
        <v>1</v>
      </c>
      <c r="U22" s="45">
        <f>12/12</f>
        <v>1</v>
      </c>
      <c r="V22" s="45">
        <f>12/12</f>
        <v>1</v>
      </c>
      <c r="W22" s="159"/>
      <c r="X22" s="160"/>
      <c r="Y22" s="161"/>
      <c r="Z22" s="162"/>
      <c r="AA22" s="152"/>
    </row>
    <row r="23" spans="1:27" s="39" customFormat="1" ht="36.75" customHeight="1" thickBot="1">
      <c r="A23" s="4"/>
      <c r="B23" s="4"/>
      <c r="C23" s="4"/>
      <c r="D23" s="26" t="s">
        <v>34</v>
      </c>
      <c r="E23" s="27" t="s">
        <v>35</v>
      </c>
      <c r="F23" s="28" t="s">
        <v>36</v>
      </c>
      <c r="G23" s="29" t="s">
        <v>37</v>
      </c>
      <c r="H23" s="30" t="s">
        <v>38</v>
      </c>
      <c r="I23" s="40" t="s">
        <v>76</v>
      </c>
      <c r="J23" s="41">
        <v>3049</v>
      </c>
      <c r="K23" s="42" t="s">
        <v>77</v>
      </c>
      <c r="L23" s="43"/>
      <c r="M23" s="43"/>
      <c r="N23" s="43"/>
      <c r="O23" s="43"/>
      <c r="P23" s="43"/>
      <c r="Q23" s="44" t="s">
        <v>78</v>
      </c>
      <c r="R23" s="45">
        <f>60/60</f>
        <v>1</v>
      </c>
      <c r="S23" s="45">
        <f>60/60</f>
        <v>1</v>
      </c>
      <c r="T23" s="45">
        <f t="shared" si="1"/>
        <v>1</v>
      </c>
      <c r="U23" s="45">
        <f>60/60</f>
        <v>1</v>
      </c>
      <c r="V23" s="45">
        <f>60/60</f>
        <v>1</v>
      </c>
      <c r="W23" s="34">
        <v>431700.91</v>
      </c>
      <c r="X23" s="35">
        <v>0</v>
      </c>
      <c r="Y23" s="36">
        <v>0</v>
      </c>
      <c r="Z23" s="58">
        <f>+Y23/W23</f>
        <v>0</v>
      </c>
      <c r="AA23" s="152">
        <v>0</v>
      </c>
    </row>
    <row r="24" spans="1:27" s="39" customFormat="1" ht="36.75" customHeight="1" thickBot="1">
      <c r="A24" s="4"/>
      <c r="B24" s="4"/>
      <c r="C24" s="4"/>
      <c r="D24" s="26" t="s">
        <v>34</v>
      </c>
      <c r="E24" s="27" t="s">
        <v>35</v>
      </c>
      <c r="F24" s="28" t="s">
        <v>36</v>
      </c>
      <c r="G24" s="29" t="s">
        <v>37</v>
      </c>
      <c r="H24" s="30" t="s">
        <v>38</v>
      </c>
      <c r="I24" s="40" t="s">
        <v>79</v>
      </c>
      <c r="J24" s="41">
        <v>3049</v>
      </c>
      <c r="K24" s="42" t="s">
        <v>80</v>
      </c>
      <c r="L24" s="43"/>
      <c r="M24" s="43"/>
      <c r="N24" s="43"/>
      <c r="O24" s="43"/>
      <c r="P24" s="43"/>
      <c r="Q24" s="44" t="s">
        <v>81</v>
      </c>
      <c r="R24" s="45">
        <f>150/150</f>
        <v>1</v>
      </c>
      <c r="S24" s="45">
        <f>150/150</f>
        <v>1</v>
      </c>
      <c r="T24" s="45">
        <f t="shared" si="1"/>
        <v>1</v>
      </c>
      <c r="U24" s="45">
        <f>150/150</f>
        <v>1</v>
      </c>
      <c r="V24" s="45">
        <f>150/150</f>
        <v>1</v>
      </c>
      <c r="W24" s="34">
        <v>200000</v>
      </c>
      <c r="X24" s="35">
        <v>0</v>
      </c>
      <c r="Y24" s="36">
        <v>0</v>
      </c>
      <c r="Z24" s="58">
        <f t="shared" ref="Z24:Z29" si="2">+Y24/W24</f>
        <v>0</v>
      </c>
      <c r="AA24" s="152"/>
    </row>
    <row r="25" spans="1:27" s="39" customFormat="1" ht="36.75" customHeight="1" thickBot="1">
      <c r="A25" s="4"/>
      <c r="B25" s="4"/>
      <c r="C25" s="4"/>
      <c r="D25" s="26" t="s">
        <v>34</v>
      </c>
      <c r="E25" s="27" t="s">
        <v>35</v>
      </c>
      <c r="F25" s="28" t="s">
        <v>36</v>
      </c>
      <c r="G25" s="29" t="s">
        <v>37</v>
      </c>
      <c r="H25" s="30" t="s">
        <v>38</v>
      </c>
      <c r="I25" s="40" t="s">
        <v>82</v>
      </c>
      <c r="J25" s="41">
        <v>3049</v>
      </c>
      <c r="K25" s="42" t="s">
        <v>83</v>
      </c>
      <c r="L25" s="43"/>
      <c r="M25" s="43"/>
      <c r="N25" s="43"/>
      <c r="O25" s="43"/>
      <c r="P25" s="43"/>
      <c r="Q25" s="44" t="s">
        <v>84</v>
      </c>
      <c r="R25" s="45">
        <f>400/400</f>
        <v>1</v>
      </c>
      <c r="S25" s="45">
        <f>400/400</f>
        <v>1</v>
      </c>
      <c r="T25" s="45">
        <f t="shared" si="1"/>
        <v>1</v>
      </c>
      <c r="U25" s="45">
        <f>400/400</f>
        <v>1</v>
      </c>
      <c r="V25" s="45">
        <f>400/400</f>
        <v>1</v>
      </c>
      <c r="W25" s="34">
        <v>583845.94999999995</v>
      </c>
      <c r="X25" s="35">
        <v>0</v>
      </c>
      <c r="Y25" s="36">
        <v>0</v>
      </c>
      <c r="Z25" s="58">
        <f t="shared" si="2"/>
        <v>0</v>
      </c>
      <c r="AA25" s="152">
        <v>0</v>
      </c>
    </row>
    <row r="26" spans="1:27" ht="44.25" customHeight="1" thickBot="1">
      <c r="D26" s="59" t="s">
        <v>34</v>
      </c>
      <c r="E26" s="60" t="s">
        <v>35</v>
      </c>
      <c r="F26" s="61" t="s">
        <v>36</v>
      </c>
      <c r="G26" s="16" t="s">
        <v>37</v>
      </c>
      <c r="H26" s="17" t="s">
        <v>38</v>
      </c>
      <c r="I26" s="62" t="s">
        <v>85</v>
      </c>
      <c r="J26" s="63">
        <v>3049</v>
      </c>
      <c r="K26" s="64" t="s">
        <v>86</v>
      </c>
      <c r="L26" s="65" t="s">
        <v>41</v>
      </c>
      <c r="M26" s="65" t="s">
        <v>42</v>
      </c>
      <c r="N26" s="65" t="s">
        <v>43</v>
      </c>
      <c r="O26" s="65" t="s">
        <v>87</v>
      </c>
      <c r="P26" s="65"/>
      <c r="Q26" s="66"/>
      <c r="R26" s="67"/>
      <c r="S26" s="67"/>
      <c r="T26" s="45">
        <f t="shared" si="1"/>
        <v>0</v>
      </c>
      <c r="U26" s="67"/>
      <c r="V26" s="68"/>
      <c r="W26" s="69">
        <v>1256177.8899999999</v>
      </c>
      <c r="X26" s="70">
        <v>1256148.3700000001</v>
      </c>
      <c r="Y26" s="70">
        <v>0</v>
      </c>
      <c r="Z26" s="58">
        <f t="shared" si="2"/>
        <v>0</v>
      </c>
      <c r="AA26" s="152"/>
    </row>
    <row r="27" spans="1:27" ht="44.25" customHeight="1">
      <c r="D27" s="59" t="s">
        <v>34</v>
      </c>
      <c r="E27" s="60" t="s">
        <v>35</v>
      </c>
      <c r="F27" s="61" t="s">
        <v>36</v>
      </c>
      <c r="G27" s="16" t="s">
        <v>37</v>
      </c>
      <c r="H27" s="16" t="s">
        <v>38</v>
      </c>
      <c r="I27" s="71" t="s">
        <v>88</v>
      </c>
      <c r="J27" s="72">
        <v>3049</v>
      </c>
      <c r="K27" s="73"/>
      <c r="L27" s="74" t="s">
        <v>41</v>
      </c>
      <c r="M27" s="74" t="s">
        <v>42</v>
      </c>
      <c r="N27" s="74"/>
      <c r="O27" s="74"/>
      <c r="P27" s="74"/>
      <c r="Q27" s="75"/>
      <c r="R27" s="67"/>
      <c r="S27" s="67"/>
      <c r="T27" s="45">
        <f t="shared" si="1"/>
        <v>0</v>
      </c>
      <c r="U27" s="67"/>
      <c r="V27" s="68"/>
      <c r="W27" s="69">
        <v>13327386.109999999</v>
      </c>
      <c r="X27" s="70">
        <v>45228.75</v>
      </c>
      <c r="Y27" s="70">
        <v>0</v>
      </c>
      <c r="Z27" s="58">
        <f t="shared" si="2"/>
        <v>0</v>
      </c>
      <c r="AA27" s="38">
        <v>0</v>
      </c>
    </row>
    <row r="28" spans="1:27" s="84" customFormat="1" ht="44.25" customHeight="1">
      <c r="A28" s="76"/>
      <c r="B28" s="76"/>
      <c r="C28" s="76"/>
      <c r="D28" s="59" t="s">
        <v>34</v>
      </c>
      <c r="E28" s="60" t="s">
        <v>35</v>
      </c>
      <c r="F28" s="61" t="s">
        <v>36</v>
      </c>
      <c r="G28" s="16" t="s">
        <v>37</v>
      </c>
      <c r="H28" s="16" t="s">
        <v>38</v>
      </c>
      <c r="I28" s="77" t="s">
        <v>89</v>
      </c>
      <c r="J28" s="72">
        <v>3049</v>
      </c>
      <c r="K28" s="73"/>
      <c r="L28" s="74" t="s">
        <v>41</v>
      </c>
      <c r="M28" s="74" t="s">
        <v>90</v>
      </c>
      <c r="N28" s="74"/>
      <c r="O28" s="74"/>
      <c r="P28" s="78"/>
      <c r="Q28" s="79"/>
      <c r="R28" s="80"/>
      <c r="S28" s="80"/>
      <c r="T28" s="45">
        <f t="shared" si="1"/>
        <v>0</v>
      </c>
      <c r="U28" s="81"/>
      <c r="V28" s="68"/>
      <c r="W28" s="82">
        <v>3416803.69</v>
      </c>
      <c r="X28" s="70">
        <v>0</v>
      </c>
      <c r="Y28" s="83">
        <v>0</v>
      </c>
      <c r="Z28" s="58">
        <f t="shared" si="2"/>
        <v>0</v>
      </c>
      <c r="AA28" s="38">
        <v>0</v>
      </c>
    </row>
    <row r="29" spans="1:27" s="84" customFormat="1" ht="44.25" customHeight="1">
      <c r="A29" s="76"/>
      <c r="B29" s="76"/>
      <c r="C29" s="76"/>
      <c r="D29" s="59" t="s">
        <v>34</v>
      </c>
      <c r="E29" s="60" t="s">
        <v>35</v>
      </c>
      <c r="F29" s="61" t="s">
        <v>36</v>
      </c>
      <c r="G29" s="16" t="s">
        <v>37</v>
      </c>
      <c r="H29" s="16" t="s">
        <v>38</v>
      </c>
      <c r="I29" s="77" t="s">
        <v>91</v>
      </c>
      <c r="J29" s="72">
        <v>3049</v>
      </c>
      <c r="K29" s="73"/>
      <c r="L29" s="74" t="s">
        <v>41</v>
      </c>
      <c r="M29" s="74" t="s">
        <v>90</v>
      </c>
      <c r="N29" s="74"/>
      <c r="O29" s="74"/>
      <c r="P29" s="78"/>
      <c r="Q29" s="79"/>
      <c r="R29" s="81"/>
      <c r="S29" s="81"/>
      <c r="T29" s="81"/>
      <c r="U29" s="81"/>
      <c r="V29" s="68"/>
      <c r="W29" s="82">
        <v>1616938.74</v>
      </c>
      <c r="X29" s="70">
        <v>0</v>
      </c>
      <c r="Y29" s="83">
        <v>0</v>
      </c>
      <c r="Z29" s="58">
        <f t="shared" si="2"/>
        <v>0</v>
      </c>
      <c r="AA29" s="38">
        <v>0</v>
      </c>
    </row>
    <row r="30" spans="1:27">
      <c r="D30" s="85"/>
      <c r="E30" s="86"/>
      <c r="F30" s="87"/>
      <c r="G30" s="88"/>
      <c r="H30" s="88"/>
      <c r="I30" s="89"/>
      <c r="J30" s="90"/>
      <c r="K30" s="90"/>
      <c r="L30" s="91"/>
      <c r="M30" s="91"/>
      <c r="N30" s="91"/>
      <c r="O30" s="91"/>
      <c r="P30" s="91"/>
      <c r="Q30" s="88"/>
      <c r="R30" s="92"/>
      <c r="S30" s="93"/>
      <c r="T30" s="93"/>
      <c r="U30" s="93"/>
      <c r="V30" s="94"/>
      <c r="W30" s="95"/>
      <c r="X30" s="93"/>
      <c r="Y30" s="93"/>
      <c r="Z30" s="96"/>
      <c r="AA30" s="97"/>
    </row>
    <row r="31" spans="1:27" s="103" customFormat="1">
      <c r="A31" s="98"/>
      <c r="B31" s="98"/>
      <c r="C31" s="98"/>
      <c r="D31" s="99"/>
      <c r="E31" s="163" t="s">
        <v>92</v>
      </c>
      <c r="F31" s="164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65"/>
      <c r="S31" s="166"/>
      <c r="T31" s="166"/>
      <c r="U31" s="166"/>
      <c r="V31" s="167"/>
      <c r="W31" s="101">
        <f>SUM(W10:W29)</f>
        <v>71395924.639999986</v>
      </c>
      <c r="X31" s="101">
        <f>SUM(X10:X29)</f>
        <v>10584006.370000001</v>
      </c>
      <c r="Y31" s="101">
        <f>SUM(Y10:Y29)</f>
        <v>252384.45</v>
      </c>
      <c r="Z31" s="102"/>
      <c r="AA31" s="102"/>
    </row>
    <row r="32" spans="1:27">
      <c r="D32" s="1"/>
      <c r="E32" s="1"/>
      <c r="F32" s="10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W32" s="105"/>
      <c r="X32" s="106"/>
      <c r="Y32" s="107"/>
    </row>
    <row r="33" spans="5:27">
      <c r="I33" s="1"/>
      <c r="J33" s="1"/>
      <c r="K33" s="1"/>
      <c r="L33" s="1"/>
      <c r="M33" s="1"/>
      <c r="N33" s="1"/>
      <c r="O33" s="1"/>
      <c r="P33" s="1"/>
      <c r="Q33" s="1"/>
      <c r="R33" s="109" t="s">
        <v>93</v>
      </c>
      <c r="W33" s="105"/>
      <c r="X33" s="105"/>
      <c r="Y33" s="105"/>
    </row>
    <row r="34" spans="5:27">
      <c r="W34" s="105"/>
      <c r="X34" s="110"/>
    </row>
    <row r="35" spans="5:27">
      <c r="R35" s="111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5:27">
      <c r="K36" s="112"/>
      <c r="L36" s="112"/>
      <c r="M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5:27">
      <c r="E37" s="112"/>
      <c r="F37" s="113"/>
      <c r="G37" s="112"/>
      <c r="H37" s="112"/>
      <c r="I37" s="112"/>
      <c r="J37" s="112"/>
      <c r="K37" s="112"/>
      <c r="L37" s="114"/>
      <c r="M37" s="114"/>
      <c r="N37" s="114"/>
      <c r="O37" s="112"/>
      <c r="R37" s="168"/>
      <c r="S37" s="168"/>
      <c r="T37" s="168"/>
      <c r="U37" s="168"/>
      <c r="V37" s="112"/>
      <c r="W37" s="112"/>
      <c r="X37" s="113"/>
      <c r="Y37" s="113"/>
      <c r="Z37" s="112"/>
      <c r="AA37" s="112"/>
    </row>
    <row r="38" spans="5:27">
      <c r="E38" s="112"/>
      <c r="F38" s="113"/>
      <c r="G38" s="112"/>
      <c r="H38" s="112"/>
      <c r="I38" s="112"/>
      <c r="J38" s="115"/>
      <c r="L38" s="108"/>
      <c r="M38" s="108" t="s">
        <v>94</v>
      </c>
      <c r="N38" s="115"/>
      <c r="O38" s="115"/>
      <c r="R38" s="168"/>
      <c r="S38" s="168"/>
      <c r="T38" s="168"/>
      <c r="U38" s="168"/>
      <c r="V38" s="112"/>
      <c r="W38" s="112"/>
      <c r="X38" s="113"/>
      <c r="Y38" s="113"/>
      <c r="Z38" s="112"/>
      <c r="AA38" s="112"/>
    </row>
    <row r="39" spans="5:27">
      <c r="E39" s="112"/>
      <c r="F39" s="113"/>
      <c r="G39" s="112"/>
      <c r="H39" s="112"/>
      <c r="I39" s="112"/>
      <c r="J39" s="115"/>
      <c r="L39" s="108"/>
      <c r="M39" s="108" t="s">
        <v>95</v>
      </c>
      <c r="N39" s="115"/>
      <c r="O39" s="115"/>
      <c r="R39" s="113"/>
      <c r="S39" s="113"/>
      <c r="T39" s="113"/>
      <c r="U39" s="112"/>
      <c r="V39" s="112"/>
      <c r="W39" s="112"/>
      <c r="X39" s="112"/>
      <c r="Y39" s="112"/>
      <c r="Z39" s="112"/>
      <c r="AA39" s="112"/>
    </row>
    <row r="40" spans="5:27">
      <c r="R40" s="111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5:27">
      <c r="R41" s="111"/>
      <c r="S41" s="112"/>
      <c r="T41" s="112"/>
      <c r="U41" s="112"/>
      <c r="V41" s="112"/>
      <c r="W41" s="112"/>
      <c r="X41" s="112"/>
      <c r="Y41" s="112"/>
      <c r="Z41" s="112"/>
      <c r="AA41" s="112"/>
    </row>
  </sheetData>
  <mergeCells count="70">
    <mergeCell ref="E31:F31"/>
    <mergeCell ref="R31:V31"/>
    <mergeCell ref="R37:U37"/>
    <mergeCell ref="R38:U38"/>
    <mergeCell ref="X21:X22"/>
    <mergeCell ref="Y21:Y22"/>
    <mergeCell ref="Z21:Z22"/>
    <mergeCell ref="AA21:AA22"/>
    <mergeCell ref="AA25:AA26"/>
    <mergeCell ref="AA23:AA24"/>
    <mergeCell ref="V17:V18"/>
    <mergeCell ref="D21:D22"/>
    <mergeCell ref="E21:E22"/>
    <mergeCell ref="F21:F22"/>
    <mergeCell ref="G21:G22"/>
    <mergeCell ref="H21:H22"/>
    <mergeCell ref="I21:I22"/>
    <mergeCell ref="J21:J22"/>
    <mergeCell ref="K17:K18"/>
    <mergeCell ref="Q17:Q18"/>
    <mergeCell ref="R17:R18"/>
    <mergeCell ref="S17:S18"/>
    <mergeCell ref="T17:T18"/>
    <mergeCell ref="U17:U18"/>
    <mergeCell ref="W21:W22"/>
    <mergeCell ref="V10:V11"/>
    <mergeCell ref="K14:K16"/>
    <mergeCell ref="Q14:Q16"/>
    <mergeCell ref="R14:R16"/>
    <mergeCell ref="S14:S16"/>
    <mergeCell ref="T14:T16"/>
    <mergeCell ref="U14:U16"/>
    <mergeCell ref="V14:V16"/>
    <mergeCell ref="W8:W9"/>
    <mergeCell ref="X8:X9"/>
    <mergeCell ref="Y8:Y9"/>
    <mergeCell ref="Z8:AA8"/>
    <mergeCell ref="K10:K11"/>
    <mergeCell ref="Q10:Q11"/>
    <mergeCell ref="R10:R11"/>
    <mergeCell ref="S10:S11"/>
    <mergeCell ref="T10:T11"/>
    <mergeCell ref="U10:U11"/>
    <mergeCell ref="P8:P9"/>
    <mergeCell ref="Q8:Q9"/>
    <mergeCell ref="R8:R9"/>
    <mergeCell ref="S8:S9"/>
    <mergeCell ref="T8:T9"/>
    <mergeCell ref="U8:V8"/>
    <mergeCell ref="O8:O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D1:Q1"/>
    <mergeCell ref="R1:AA1"/>
    <mergeCell ref="D3:Q3"/>
    <mergeCell ref="R3:AA3"/>
    <mergeCell ref="D7:E7"/>
    <mergeCell ref="F7:J7"/>
    <mergeCell ref="K7:Q7"/>
    <mergeCell ref="R7:V7"/>
    <mergeCell ref="W7:AA7"/>
  </mergeCells>
  <dataValidations count="16">
    <dataValidation allowBlank="1" showInputMessage="1" showErrorMessage="1" prompt="Nivel cuantificable anual de las metas aprobadas y modificadas." sqref="R7:V7" xr:uid="{FD47ABB8-C888-42B8-A88C-12DBA297B78F}"/>
    <dataValidation allowBlank="1" showInputMessage="1" showErrorMessage="1" prompt="Valor absoluto y relativo que registre el gasto con relación a la meta anual." sqref="W7:AA7" xr:uid="{D4A571EA-49FF-4D05-A1B8-30715109428F}"/>
    <dataValidation allowBlank="1" showInputMessage="1" showErrorMessage="1" prompt="Señalar el eje al que se encuentra alineado el programa." sqref="D8:D9" xr:uid="{72F020CC-A0BF-4AB1-8F68-DBA0451FB0F6}"/>
    <dataValidation allowBlank="1" showInputMessage="1" showErrorMessage="1" prompt="Señalar la estrategia transversal a la que se encuentra alineada el programa." sqref="E8:E9" xr:uid="{CCAAD91C-E1BD-4B13-8A00-57B5B9DB8D36}"/>
    <dataValidation allowBlank="1" showInputMessage="1" showErrorMessage="1" prompt="Señalar el código de la finalidad de acuerdo a la clasificación funcional del gasto publicada en el DOF el 27 de diciembre de 2010." sqref="F8:F9" xr:uid="{9D9B12C8-1ADF-41CC-9A08-7BBFF6DB3D5C}"/>
    <dataValidation allowBlank="1" showInputMessage="1" showErrorMessage="1" prompt="Señalarel código de la función de acuerdo a la clasificación funcional del gasto publicada en el DOF el 27 de diciembre de 2010." sqref="G8:G9" xr:uid="{51E8F12E-7FB9-4958-91B1-1545B2623505}"/>
    <dataValidation allowBlank="1" showInputMessage="1" showErrorMessage="1" prompt="Señalar el código de la subfunción de acuerdo a la clasificación funcional del gasto publicada en el DOF el 27 de diciembre de 2010." sqref="H8:H9" xr:uid="{AA775C40-094A-4C69-BA81-A1826ACE4E96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I8:I9" xr:uid="{DDBFCE9A-C76D-4CE4-884F-A7498EDCABE2}"/>
    <dataValidation allowBlank="1" showInputMessage="1" showErrorMessage="1" prompt="Unidad responsable del programa." sqref="J8:J9" xr:uid="{A62645A1-6A25-4849-89D8-1096AA217C70}"/>
    <dataValidation allowBlank="1" showInputMessage="1" showErrorMessage="1" prompt="La expresión que identifica al indicador y que manifiesta lo que se desea medir con él." sqref="K8:K9" xr:uid="{1AC15720-D187-46FC-8A14-9CAC30834DFD}"/>
    <dataValidation allowBlank="1" showInputMessage="1" showErrorMessage="1" prompt="Señalar el nivel de objetivos de la MIR con el que se relaciona el indicador.  Ej: Actividad, componente, propósito, fin." sqref="L8:L9" xr:uid="{11B39FB2-2EA4-40BD-A5E2-C5A0A5DECAB3}"/>
    <dataValidation allowBlank="1" showInputMessage="1" showErrorMessage="1" prompt="Indicar si el indicador es estratégico o de gestión." sqref="M8:M9" xr:uid="{36D2CD77-845D-45D3-8E85-327DAB82440C}"/>
    <dataValidation allowBlank="1" showInputMessage="1" showErrorMessage="1" prompt="Hace referencia a la periodicidad en el tiempo con que se realiza la medición del indicador." sqref="O8:O9" xr:uid="{139D4835-8AE7-44D5-82D6-E1363C6E4BFB}"/>
    <dataValidation allowBlank="1" showInputMessage="1" showErrorMessage="1" prompt="Hace referencia a la determinación concreta de la unidad de medición en que se quiere expresar el resultado del indicador. Ej: porcentaje, becas otorgadas, etc." sqref="P8:P9" xr:uid="{6620D0B6-7D8F-4B71-A1A3-9E32E400529F}"/>
    <dataValidation allowBlank="1" showInputMessage="1" showErrorMessage="1" prompt="Se refiere a la expresión matemática del indicador. Determina la forma en que se relacionan las variables." sqref="Q8:Q9" xr:uid="{92F9B8EE-06FF-4401-A79F-2B75F221F2C9}"/>
    <dataValidation allowBlank="1" showInputMessage="1" showErrorMessage="1" prompt="Señalar la dimensión bajo la cual se mide el objetivo. Ej: eficiencia, eficacia, economía, calidad." sqref="N8:N9" xr:uid="{CE21C9AC-D532-48A3-9CEC-23F9B0FEEC7B}"/>
  </dataValidations>
  <printOptions horizontalCentered="1"/>
  <pageMargins left="0.11811023622047245" right="0.11811023622047245" top="0.74803149606299213" bottom="0.35433070866141736" header="0.31496062992125984" footer="0.31496062992125984"/>
  <pageSetup scale="3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INR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2023-01-26T02:54:46Z</dcterms:created>
  <dcterms:modified xsi:type="dcterms:W3CDTF">2023-01-26T14:53:34Z</dcterms:modified>
</cp:coreProperties>
</file>