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Financiera\Estados Financieros\ESTADOS FINANCIEROS 1ER TRIMESTRE 2023 TRABAJANDO\ASEG SIRET PREVALIDAR AL 02052023\5.- INFORMACION PROGRAMATICA\"/>
    </mc:Choice>
  </mc:AlternateContent>
  <xr:revisionPtr revIDLastSave="0" documentId="8_{AC95EB68-1E00-443B-9B0A-18DC4841E51F}" xr6:coauthVersionLast="36" xr6:coauthVersionMax="36" xr10:uidLastSave="{00000000-0000-0000-0000-000000000000}"/>
  <bookViews>
    <workbookView xWindow="0" yWindow="0" windowWidth="24000" windowHeight="9525" xr2:uid="{8966D77D-0CB2-4255-AA56-4B890CF2195D}"/>
  </bookViews>
  <sheets>
    <sheet name="T1 enero-febrero-marzo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FECHA1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U1_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" i="1" l="1"/>
  <c r="V30" i="1"/>
  <c r="U30" i="1"/>
  <c r="X28" i="1"/>
  <c r="Y28" i="1" s="1"/>
  <c r="R27" i="1"/>
  <c r="X26" i="1"/>
  <c r="Y26" i="1" s="1"/>
  <c r="R26" i="1"/>
  <c r="R25" i="1"/>
  <c r="X24" i="1"/>
  <c r="Y24" i="1" s="1"/>
  <c r="T24" i="1"/>
  <c r="R24" i="1" s="1"/>
  <c r="S24" i="1"/>
  <c r="Q24" i="1"/>
  <c r="P24" i="1"/>
  <c r="T23" i="1"/>
  <c r="S23" i="1"/>
  <c r="R23" i="1"/>
  <c r="Q23" i="1"/>
  <c r="P23" i="1"/>
  <c r="Y22" i="1"/>
  <c r="X22" i="1"/>
  <c r="T22" i="1"/>
  <c r="R22" i="1" s="1"/>
  <c r="S22" i="1"/>
  <c r="Q22" i="1"/>
  <c r="P22" i="1"/>
  <c r="T21" i="1"/>
  <c r="S21" i="1"/>
  <c r="R21" i="1"/>
  <c r="Q21" i="1"/>
  <c r="P21" i="1"/>
  <c r="Y20" i="1"/>
  <c r="X20" i="1"/>
  <c r="T20" i="1"/>
  <c r="R20" i="1" s="1"/>
  <c r="S20" i="1"/>
  <c r="Q20" i="1"/>
  <c r="P20" i="1"/>
  <c r="Y19" i="1"/>
  <c r="X19" i="1"/>
  <c r="T19" i="1"/>
  <c r="S19" i="1"/>
  <c r="R19" i="1"/>
  <c r="Q19" i="1"/>
  <c r="P19" i="1"/>
  <c r="X18" i="1"/>
  <c r="Y18" i="1" s="1"/>
  <c r="T18" i="1"/>
  <c r="S18" i="1"/>
  <c r="R18" i="1"/>
  <c r="Q18" i="1"/>
  <c r="P18" i="1"/>
  <c r="X17" i="1"/>
  <c r="Y17" i="1" s="1"/>
  <c r="Y16" i="1"/>
  <c r="X16" i="1"/>
  <c r="T16" i="1"/>
  <c r="S16" i="1"/>
  <c r="R16" i="1"/>
  <c r="Q16" i="1"/>
  <c r="P16" i="1"/>
  <c r="X15" i="1"/>
  <c r="Y15" i="1" s="1"/>
  <c r="Y14" i="1"/>
  <c r="X14" i="1"/>
  <c r="T13" i="1"/>
  <c r="R13" i="1" s="1"/>
  <c r="S13" i="1"/>
  <c r="Q13" i="1"/>
  <c r="P13" i="1"/>
  <c r="Y12" i="1"/>
  <c r="X12" i="1"/>
  <c r="T12" i="1"/>
  <c r="S12" i="1"/>
  <c r="R12" i="1"/>
  <c r="Q12" i="1"/>
  <c r="P12" i="1"/>
  <c r="X11" i="1"/>
  <c r="Y11" i="1" s="1"/>
  <c r="T11" i="1"/>
  <c r="S11" i="1"/>
  <c r="R11" i="1"/>
  <c r="Q11" i="1"/>
  <c r="P11" i="1"/>
  <c r="X10" i="1"/>
  <c r="Y10" i="1" s="1"/>
  <c r="T10" i="1"/>
  <c r="R10" i="1" s="1"/>
  <c r="S10" i="1"/>
  <c r="Q10" i="1"/>
  <c r="Y9" i="1"/>
  <c r="X9" i="1"/>
  <c r="T9" i="1"/>
  <c r="S9" i="1"/>
  <c r="R9" i="1"/>
  <c r="Q9" i="1"/>
  <c r="P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Alicia Garcia Zamudio</author>
    <author>eduardo</author>
  </authors>
  <commentList>
    <comment ref="G9" authorId="0" shapeId="0" xr:uid="{ACC30548-4FF0-41D6-920C-751DF02EC15B}">
      <text>
        <r>
          <rPr>
            <sz val="9"/>
            <color indexed="81"/>
            <rFont val="Tahoma"/>
            <family val="2"/>
          </rPr>
          <t xml:space="preserve">
Gestión del proceso de acreditación y evaluación de programas de la Universidad Politécnica del Bicentenario</t>
        </r>
      </text>
    </comment>
    <comment ref="I9" authorId="0" shapeId="0" xr:uid="{D0158348-3CC6-4FE5-838E-9B9271AC8235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 B. Programas, procesos y/o planteles de instituciones de educación superior, certificados. UPB</t>
        </r>
      </text>
    </comment>
    <comment ref="O9" authorId="1" shapeId="0" xr:uid="{413B9188-85E6-422F-AA0D-9A20C833AC47}">
      <text>
        <r>
          <rPr>
            <b/>
            <sz val="9"/>
            <color indexed="81"/>
            <rFont val="Tahoma"/>
            <family val="2"/>
          </rPr>
          <t xml:space="preserve">
Meta:3   /</t>
        </r>
        <r>
          <rPr>
            <sz val="9"/>
            <color indexed="81"/>
            <rFont val="Tahoma"/>
            <family val="2"/>
          </rPr>
          <t>diciembre 2023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1. Calidad
2. Ambiental  
3. Igualdad laboral y la no discriminación
4, 5, 6, 7, 8, 9 alguno de los PE</t>
        </r>
        <r>
          <rPr>
            <b/>
            <sz val="9"/>
            <color indexed="81"/>
            <rFont val="Tahoma"/>
            <family val="2"/>
          </rPr>
          <t xml:space="preserve">
Capturado=
</t>
        </r>
      </text>
    </comment>
    <comment ref="G10" authorId="0" shapeId="0" xr:uid="{E47CF1BB-1EA1-4CA4-A3FB-18EF7D2A7904}">
      <text>
        <r>
          <rPr>
            <sz val="9"/>
            <color indexed="81"/>
            <rFont val="Tahoma"/>
            <family val="2"/>
          </rPr>
          <t xml:space="preserve">
Gestión de Certificación de procesos de a Universidad Politécnica del Bicentenario</t>
        </r>
      </text>
    </comment>
    <comment ref="G11" authorId="0" shapeId="0" xr:uid="{0F743D12-6E9B-4134-B2B0-CB5E2CAFD9A2}">
      <text>
        <r>
          <rPr>
            <sz val="9"/>
            <color indexed="81"/>
            <rFont val="Tahoma"/>
            <family val="2"/>
          </rPr>
          <t xml:space="preserve">
Apoyos para la profesionalización del personal de la Universidad Politécnica del Bicentenario</t>
        </r>
      </text>
    </comment>
    <comment ref="I11" authorId="0" shapeId="0" xr:uid="{AA6E6529-FA95-4C1B-A6DE-9981B89B041E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C.Los cuerpos académicos y directivos de las instituciones públicas de educación superior son capacitados, actualizados y profesionalizados. UPB</t>
        </r>
      </text>
    </comment>
    <comment ref="O11" authorId="1" shapeId="0" xr:uid="{F0AA49B4-5DF6-447C-B531-9C42A7E72122}">
      <text>
        <r>
          <rPr>
            <b/>
            <sz val="9"/>
            <color indexed="81"/>
            <rFont val="Tahoma"/>
            <family val="2"/>
          </rPr>
          <t>34</t>
        </r>
        <r>
          <rPr>
            <sz val="9"/>
            <color indexed="81"/>
            <rFont val="Tahoma"/>
            <family val="2"/>
          </rPr>
          <t xml:space="preserve"> PTC 
</t>
        </r>
        <r>
          <rPr>
            <b/>
            <sz val="9"/>
            <color indexed="81"/>
            <rFont val="Tahoma"/>
            <family val="2"/>
          </rPr>
          <t>14</t>
        </r>
        <r>
          <rPr>
            <sz val="9"/>
            <color indexed="81"/>
            <rFont val="Tahoma"/>
            <family val="2"/>
          </rPr>
          <t xml:space="preserve"> directivos (rectora, 2 secretarios, 1 director planeación, 3 subdirecciones, abogada, 6 directores PE)</t>
        </r>
        <r>
          <rPr>
            <b/>
            <sz val="9"/>
            <color indexed="81"/>
            <rFont val="Tahoma"/>
            <family val="2"/>
          </rPr>
          <t xml:space="preserve">
Meta:48   /</t>
        </r>
        <r>
          <rPr>
            <sz val="9"/>
            <color indexed="81"/>
            <rFont val="Tahoma"/>
            <family val="2"/>
          </rPr>
          <t>diciembre 2022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>Diciembre=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2" authorId="0" shapeId="0" xr:uid="{C477EAD0-F173-4064-B60F-D7972E5DD521}">
      <text>
        <r>
          <rPr>
            <sz val="9"/>
            <color indexed="81"/>
            <rFont val="Tahoma"/>
            <family val="2"/>
          </rPr>
          <t xml:space="preserve">
Formación integral de las alumnos de la Universidad Politécnica del Bicentenario</t>
        </r>
      </text>
    </comment>
    <comment ref="I12" authorId="0" shapeId="0" xr:uid="{595345E3-4F77-49B2-A8F6-37F3E12EE1C1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D. Cursos, actividades y talleres para el desarrollo complementario de los alumnos impartidos. UPB</t>
        </r>
      </text>
    </comment>
    <comment ref="O12" authorId="1" shapeId="0" xr:uid="{76C33DC5-CBEB-48C1-A525-65C446A45EE1}">
      <text>
        <r>
          <rPr>
            <b/>
            <sz val="9"/>
            <color indexed="81"/>
            <rFont val="Tahoma"/>
            <family val="2"/>
          </rPr>
          <t xml:space="preserve">
Meta:970/MAYO-SEPTIEMBRE-DICIEMBRE/
Capturado: </t>
        </r>
        <r>
          <rPr>
            <sz val="9"/>
            <color indexed="81"/>
            <rFont val="Tahoma"/>
            <family val="2"/>
          </rPr>
          <t xml:space="preserve">
MAYO 323=
SEPTIEMBRE 323=
DICIEMBRE 324=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4D87C797-D19D-4EDF-9615-273DDC88931C}">
      <text>
        <r>
          <rPr>
            <sz val="9"/>
            <color indexed="81"/>
            <rFont val="Tahoma"/>
            <family val="2"/>
          </rPr>
          <t xml:space="preserve">
Actualización de programas y contenidos de la oferta educativa de la Universidad Politécnica del Bicentenario con relación a las demandas del entorno</t>
        </r>
      </text>
    </comment>
    <comment ref="I13" authorId="0" shapeId="0" xr:uid="{A1872991-589B-4CCF-868E-D1796CD42632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A. Servicios educativos ofertados. UPB</t>
        </r>
      </text>
    </comment>
    <comment ref="O13" authorId="1" shapeId="0" xr:uid="{B285ECB0-9886-46B8-AD92-93C9C68A3429}">
      <text>
        <r>
          <rPr>
            <b/>
            <sz val="9"/>
            <color indexed="81"/>
            <rFont val="Tahoma"/>
            <family val="2"/>
          </rPr>
          <t xml:space="preserve">
Meta:1600   /</t>
        </r>
        <r>
          <rPr>
            <sz val="9"/>
            <color indexed="81"/>
            <rFont val="Tahoma"/>
            <family val="2"/>
          </rPr>
          <t>octubre 20223/Matricula proyectada a tener en septiembre-diciembre 2023</t>
        </r>
        <r>
          <rPr>
            <b/>
            <sz val="9"/>
            <color indexed="81"/>
            <rFont val="Tahoma"/>
            <family val="2"/>
          </rPr>
          <t xml:space="preserve">
Capturado: 
</t>
        </r>
      </text>
    </comment>
    <comment ref="G14" authorId="0" shapeId="0" xr:uid="{11751BC5-9CBA-4467-B151-8441593D9135}">
      <text>
        <r>
          <rPr>
            <sz val="9"/>
            <color indexed="81"/>
            <rFont val="Tahoma"/>
            <family val="2"/>
          </rPr>
          <t xml:space="preserve">
Administración e impartición de los servicios educativos existentes de la Universidad Politécnica del Bicentenario</t>
        </r>
      </text>
    </comment>
    <comment ref="G15" authorId="0" shapeId="0" xr:uid="{BD1DCA2A-B4C9-4F8C-BF22-6C4B87BBF47C}">
      <text>
        <r>
          <rPr>
            <sz val="9"/>
            <color indexed="81"/>
            <rFont val="Tahoma"/>
            <family val="2"/>
          </rPr>
          <t xml:space="preserve">
Administración de los servicios escolares de la Universidad Politécnica del Bicentenario</t>
        </r>
      </text>
    </comment>
    <comment ref="G16" authorId="0" shapeId="0" xr:uid="{CB63A4FB-B607-43AC-9E16-85B3B3B434A0}">
      <text>
        <r>
          <rPr>
            <sz val="9"/>
            <color indexed="81"/>
            <rFont val="Tahoma"/>
            <family val="2"/>
          </rPr>
          <t xml:space="preserve">
Mantenimiento de la infraestructura de la Universidad Politécnica del Bicentenario</t>
        </r>
      </text>
    </comment>
    <comment ref="I16" authorId="0" shapeId="0" xr:uid="{35A53A71-5AFB-462B-BF6B-9D10B206B2D6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B. Infraestructura educativa consolidada. UPB</t>
        </r>
      </text>
    </comment>
    <comment ref="O16" authorId="1" shapeId="0" xr:uid="{A22FDE35-4B50-4599-A893-05002EA28AF2}">
      <text>
        <r>
          <rPr>
            <b/>
            <sz val="9"/>
            <color indexed="81"/>
            <rFont val="Tahoma"/>
            <family val="2"/>
          </rPr>
          <t xml:space="preserve">
Meta: 12   /</t>
        </r>
        <r>
          <rPr>
            <sz val="9"/>
            <color indexed="81"/>
            <rFont val="Tahoma"/>
            <family val="2"/>
          </rPr>
          <t>diciembre 2023</t>
        </r>
        <r>
          <rPr>
            <b/>
            <sz val="9"/>
            <color indexed="81"/>
            <rFont val="Tahoma"/>
            <family val="2"/>
          </rPr>
          <t xml:space="preserve">
Capturado</t>
        </r>
        <r>
          <rPr>
            <sz val="9"/>
            <color indexed="81"/>
            <rFont val="Tahoma"/>
            <family val="2"/>
          </rPr>
          <t xml:space="preserve">: 
Diciembre=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C272C70F-A8F2-4A83-9D42-D4556B6BCDBF}">
      <text>
        <r>
          <rPr>
            <sz val="9"/>
            <color indexed="81"/>
            <rFont val="Tahoma"/>
            <family val="2"/>
          </rPr>
          <t xml:space="preserve">
Administración del mantenimiento y soporte de equipo informático, cómputo y redes de la Universidad Politécnica del Bicentenario</t>
        </r>
      </text>
    </comment>
    <comment ref="G18" authorId="0" shapeId="0" xr:uid="{B6347440-2E0A-44AF-8E91-4BE72394B188}">
      <text>
        <r>
          <rPr>
            <sz val="9"/>
            <color indexed="81"/>
            <rFont val="Tahoma"/>
            <family val="2"/>
          </rPr>
          <t xml:space="preserve">
Gestión de proyectos de investigación, innovación y desarrollo tecnológico de la UPB</t>
        </r>
      </text>
    </comment>
    <comment ref="I18" authorId="0" shapeId="0" xr:uid="{E2A56804-7DC9-40A0-83C6-72B5CB5B3B71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A. Proyectos de investigación, innovación y desarrollo tecnológico realizados por instituciones de educación superior. UPB</t>
        </r>
      </text>
    </comment>
    <comment ref="O18" authorId="1" shapeId="0" xr:uid="{67744214-021A-4BC2-A563-0D4ADD74C4B3}">
      <text>
        <r>
          <rPr>
            <b/>
            <sz val="9"/>
            <color indexed="81"/>
            <rFont val="Tahoma"/>
            <family val="2"/>
          </rPr>
          <t xml:space="preserve">
Meta: 55   /</t>
        </r>
        <r>
          <rPr>
            <sz val="9"/>
            <color indexed="81"/>
            <rFont val="Tahoma"/>
            <family val="2"/>
          </rPr>
          <t>diciembre 2023</t>
        </r>
        <r>
          <rPr>
            <b/>
            <sz val="9"/>
            <color indexed="81"/>
            <rFont val="Tahoma"/>
            <family val="2"/>
          </rPr>
          <t xml:space="preserve">
Capturado: </t>
        </r>
        <r>
          <rPr>
            <sz val="9"/>
            <color indexed="81"/>
            <rFont val="Tahoma"/>
            <family val="2"/>
          </rPr>
          <t xml:space="preserve">
3. Diciembre-enero=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9" authorId="0" shapeId="0" xr:uid="{03A15798-9E10-4084-A615-1940ACF62B71}">
      <text>
        <r>
          <rPr>
            <sz val="9"/>
            <color indexed="81"/>
            <rFont val="Tahoma"/>
            <family val="2"/>
          </rPr>
          <t xml:space="preserve">
Operación de servicios de vinculación de la Universidad Politécnica del Bicentenario con el entorno</t>
        </r>
      </text>
    </comment>
    <comment ref="I19" authorId="0" shapeId="0" xr:uid="{62B2808B-E29C-4E18-B37F-5DEB79BD89A4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A. Vinculación con el entorno operando. UPB</t>
        </r>
      </text>
    </comment>
    <comment ref="O19" authorId="1" shapeId="0" xr:uid="{8DB0594E-F5B7-4027-88D7-A87BFA92E09D}">
      <text>
        <r>
          <rPr>
            <b/>
            <sz val="9"/>
            <color indexed="81"/>
            <rFont val="Tahoma"/>
            <family val="2"/>
          </rPr>
          <t xml:space="preserve">
Meta: 586   /</t>
        </r>
        <r>
          <rPr>
            <sz val="9"/>
            <color indexed="81"/>
            <rFont val="Tahoma"/>
            <family val="2"/>
          </rPr>
          <t>mayo, septiembre, diciembre 2023</t>
        </r>
        <r>
          <rPr>
            <b/>
            <sz val="9"/>
            <color indexed="81"/>
            <rFont val="Tahoma"/>
            <family val="2"/>
          </rPr>
          <t xml:space="preserve">
Capturado:
1. mayo 195=
2. septiembre 195=
3. diciembre 196=
</t>
        </r>
      </text>
    </comment>
    <comment ref="G20" authorId="0" shapeId="0" xr:uid="{1F5FC0CC-241C-4DC6-99FE-D7C7F832519F}">
      <text>
        <r>
          <rPr>
            <sz val="9"/>
            <color indexed="81"/>
            <rFont val="Tahoma"/>
            <family val="2"/>
          </rPr>
          <t xml:space="preserve">
Realización de actividades de emprendimiento y experiencias exitosas en la Universidad Politécnica del Bicentenario</t>
        </r>
      </text>
    </comment>
    <comment ref="I20" authorId="0" shapeId="0" xr:uid="{CC4D9057-9991-4B70-AD3F-BCFA79F48C79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 F. Programa de aprendizaje para el liderazgo y emprendimiento ofertado en Educación Superior. UPB</t>
        </r>
      </text>
    </comment>
    <comment ref="O20" authorId="1" shapeId="0" xr:uid="{7BCA93C5-0891-4240-9CA5-0D256882CAE7}">
      <text>
        <r>
          <rPr>
            <b/>
            <sz val="9"/>
            <color indexed="81"/>
            <rFont val="Tahoma"/>
            <family val="2"/>
          </rPr>
          <t xml:space="preserve">
Meta: 150   /</t>
        </r>
        <r>
          <rPr>
            <sz val="9"/>
            <color indexed="81"/>
            <rFont val="Tahoma"/>
            <family val="2"/>
          </rPr>
          <t>diciembre 2023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 xml:space="preserve">Diciembre=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O21" authorId="1" shapeId="0" xr:uid="{86B2FBB2-B9EB-4AE4-AA31-51DB68456AD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Meta: 20   /</t>
        </r>
        <r>
          <rPr>
            <sz val="9"/>
            <color indexed="81"/>
            <rFont val="Tahoma"/>
            <family val="2"/>
          </rPr>
          <t>diciembre 2023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 xml:space="preserve">Diciembre=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22" authorId="0" shapeId="0" xr:uid="{B1DC963E-FFDF-48A0-B91A-1B0109826DDA}">
      <text>
        <r>
          <rPr>
            <sz val="9"/>
            <color indexed="81"/>
            <rFont val="Tahoma"/>
            <family val="2"/>
          </rPr>
          <t xml:space="preserve">
Capacitación y certificación de competencias profesionales de los alumnos de la Universidad Politécnica del Bicentenario</t>
        </r>
      </text>
    </comment>
    <comment ref="I22" authorId="0" shapeId="0" xr:uid="{66593594-CA29-4410-9695-C9952962CAFE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 H. Programas de certificación de competencias laborales ofertados en Educación Superior. UPB</t>
        </r>
      </text>
    </comment>
    <comment ref="O22" authorId="1" shapeId="0" xr:uid="{7DC23653-823B-4328-80BB-CEC7E918D4D4}">
      <text>
        <r>
          <rPr>
            <b/>
            <sz val="9"/>
            <color indexed="81"/>
            <rFont val="Tahoma"/>
            <family val="2"/>
          </rPr>
          <t xml:space="preserve">
Meta: 100  /</t>
        </r>
        <r>
          <rPr>
            <sz val="9"/>
            <color indexed="81"/>
            <rFont val="Tahoma"/>
            <family val="2"/>
          </rPr>
          <t>diciembre 2023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>Diciembre=</t>
        </r>
        <r>
          <rPr>
            <b/>
            <sz val="9"/>
            <color indexed="81"/>
            <rFont val="Tahoma"/>
            <family val="2"/>
          </rPr>
          <t xml:space="preserve"> 
</t>
        </r>
      </text>
    </comment>
    <comment ref="G23" authorId="0" shapeId="0" xr:uid="{07D5229D-3399-4B86-A152-42E3AB58A4D9}">
      <text>
        <r>
          <rPr>
            <sz val="9"/>
            <color indexed="81"/>
            <rFont val="Tahoma"/>
            <family val="2"/>
          </rPr>
          <t xml:space="preserve">
Operación de otorgamiento de becas y apoyos para los alumnos de la Universidad Politécnica del Bicentenario</t>
        </r>
      </text>
    </comment>
    <comment ref="I23" authorId="0" shapeId="0" xr:uid="{F0060445-FD4D-49B6-9BD2-086F2CD0475A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C. Becas y apoyos otorgados a estudiantes de educación media superior y superior UPB</t>
        </r>
      </text>
    </comment>
    <comment ref="O23" authorId="1" shapeId="0" xr:uid="{836B72A1-C104-4D07-822E-FEBE737EC5B2}">
      <text>
        <r>
          <rPr>
            <b/>
            <sz val="9"/>
            <color indexed="81"/>
            <rFont val="Tahoma"/>
            <family val="2"/>
          </rPr>
          <t xml:space="preserve">
Meta: 150   /</t>
        </r>
        <r>
          <rPr>
            <sz val="9"/>
            <color indexed="81"/>
            <rFont val="Tahoma"/>
            <family val="2"/>
          </rPr>
          <t>mayo, septiembre, diciembre 2023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>1. mayo=
2. septiembre= 
3. Diciembre=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24" authorId="0" shapeId="0" xr:uid="{B3426DEA-61F9-43E0-9ECA-46DCEAF9DDE6}">
      <text>
        <r>
          <rPr>
            <sz val="9"/>
            <color indexed="81"/>
            <rFont val="Tahoma"/>
            <family val="2"/>
          </rPr>
          <t xml:space="preserve">
Aplicación de planes de trabajo de atención a la deserción y reprobación en los alumnos de la Universidad Politécnica del Bicentenario</t>
        </r>
      </text>
    </comment>
    <comment ref="I24" authorId="0" shapeId="0" xr:uid="{07B9CCB3-9D41-44BB-AD05-53D82CECAC9E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D. Apoyo académico y/o psicosocial a alumnos en riesgo de deserción o reprobación otorgados UPB</t>
        </r>
      </text>
    </comment>
    <comment ref="O24" authorId="1" shapeId="0" xr:uid="{8DBC8EF0-7D62-4080-9512-98BA57647FB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Meta: 300   /</t>
        </r>
        <r>
          <rPr>
            <sz val="9"/>
            <color indexed="81"/>
            <rFont val="Tahoma"/>
            <family val="2"/>
          </rPr>
          <t>mayo, septiembre, diciembre 2023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 xml:space="preserve">1. mayo=
}2. septiembre=
3. Diciembre-enero= 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D5EC9BB6-F423-449E-9E74-AB53CDA8BD6B}">
      <text>
        <r>
          <rPr>
            <sz val="9"/>
            <color indexed="81"/>
            <rFont val="Tahoma"/>
            <family val="2"/>
          </rPr>
          <t xml:space="preserve">
Administración de los recursos humanos, materiales, financieros y de servicios de la Universidad Politécnica del Bicentenario</t>
        </r>
      </text>
    </comment>
    <comment ref="G27" authorId="0" shapeId="0" xr:uid="{C3C05432-C9B4-4482-82C3-E14C66F342CF}">
      <text>
        <r>
          <rPr>
            <sz val="9"/>
            <color indexed="81"/>
            <rFont val="Tahoma"/>
            <family val="2"/>
          </rPr>
          <t xml:space="preserve">
Dirección Estratégica de la Universidad Politécnica del Bicentenario</t>
        </r>
      </text>
    </comment>
    <comment ref="G28" authorId="0" shapeId="0" xr:uid="{824EEB01-0E38-4A3C-A72F-6D0387453064}">
      <text>
        <r>
          <rPr>
            <sz val="9"/>
            <color indexed="81"/>
            <rFont val="Tahoma"/>
            <family val="2"/>
          </rPr>
          <t xml:space="preserve">
Operación del modelo de planeación y evaluación de la Universidad Politécnica del Bicentenario</t>
        </r>
      </text>
    </comment>
  </commentList>
</comments>
</file>

<file path=xl/sharedStrings.xml><?xml version="1.0" encoding="utf-8"?>
<sst xmlns="http://schemas.openxmlformats.org/spreadsheetml/2006/main" count="198" uniqueCount="94">
  <si>
    <t>INDICADORES PARA RESULTADOS</t>
  </si>
  <si>
    <t>T1 enero, febrero y marzo 2023</t>
  </si>
  <si>
    <t>Ente Público: UNIVERSIDAD POLITÉCNICA DEL BICENTENARIO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</si>
  <si>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</si>
  <si>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</si>
  <si>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</si>
  <si>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</si>
  <si>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</si>
  <si>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</si>
  <si>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</si>
  <si>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</si>
  <si>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</si>
  <si>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</si>
  <si>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</si>
  <si>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</si>
  <si>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</si>
  <si>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</si>
  <si>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</si>
  <si>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</si>
  <si>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</si>
  <si>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</si>
  <si>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</si>
  <si>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</si>
  <si>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</si>
  <si>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</si>
  <si>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</si>
  <si>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</si>
  <si>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</si>
  <si>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</si>
  <si>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</si>
  <si>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</si>
  <si>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</si>
  <si>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</si>
  <si>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</si>
  <si>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III. - Guanajuato Educado</t>
  </si>
  <si>
    <t>Educación para la vida</t>
  </si>
  <si>
    <t>02</t>
  </si>
  <si>
    <t>02.05</t>
  </si>
  <si>
    <t>02.05.03</t>
  </si>
  <si>
    <t>P0775</t>
  </si>
  <si>
    <t>Porcentaje de procesos educativos certificados y/o programas educativos acreditados</t>
  </si>
  <si>
    <t>COMPONENTE</t>
  </si>
  <si>
    <t>ESTRATEGICO</t>
  </si>
  <si>
    <t xml:space="preserve">EFICACIA </t>
  </si>
  <si>
    <t>ANUAL</t>
  </si>
  <si>
    <t>PORCENTAJE</t>
  </si>
  <si>
    <t>Procesos y/o programas educativos certificados y/o acreditados / Procesos y/o programas educativos programados a ser certificados y/o acreditados * 100</t>
  </si>
  <si>
    <t xml:space="preserve"> </t>
  </si>
  <si>
    <t>P0776</t>
  </si>
  <si>
    <t>P0772</t>
  </si>
  <si>
    <t>Porcentaje de docentes y directivos fortalecidos con alguna acción formativa o laboral</t>
  </si>
  <si>
    <t>Docentes y directivos fortalecidos con alguna acción formativa o laboral / Total de docentes y directivos de la Universidad * 100</t>
  </si>
  <si>
    <t>P0774</t>
  </si>
  <si>
    <t>Porcentaje de estudiantes participando en cursos, actividades y talleres complementarias para el desarrollo integral</t>
  </si>
  <si>
    <t>Estudiantes participando en cursos, actividades y talleres complementarias para el  desarrollo integral / Estudiantes progragamos para participar en cursos, actividades y talleres complementarias para el  desarrollo integral * 100</t>
  </si>
  <si>
    <t>P0769</t>
  </si>
  <si>
    <t>Porcentaje de alumnos atendidos</t>
  </si>
  <si>
    <t>Número de alumnos atendidos / Número de alumnos proyectados a atender * 100</t>
  </si>
  <si>
    <t>P0770</t>
  </si>
  <si>
    <t>P3171</t>
  </si>
  <si>
    <t>P0777</t>
  </si>
  <si>
    <t>Porcentaje de necesidades de infraestructura y equipamiento atendidas</t>
  </si>
  <si>
    <t>Necesidades de infraestructura y equipamiento atendidas / Necesidades de infraestructura y equipamiento identificadas * 100</t>
  </si>
  <si>
    <t>P3170</t>
  </si>
  <si>
    <t>Empleo y prosperidad</t>
  </si>
  <si>
    <t>P3172</t>
  </si>
  <si>
    <t>Porcentaje de proyectos de Investigación desarrollados</t>
  </si>
  <si>
    <t>Número de proyectos de investigación desarrollados / Número de proyectos de investigación programados a desarrollar * 100</t>
  </si>
  <si>
    <t>P0779</t>
  </si>
  <si>
    <t>Porcentaje de alumnos atendidos con acciones de fortalecimiento</t>
  </si>
  <si>
    <t>Alumnos atendidos con acciones de fortalecimiento para la vinculación con el entorno / Alumnos programados a ser atendidos con acciones de fortalecimiento para la vinculación con el entorno * 100</t>
  </si>
  <si>
    <t>P0781</t>
  </si>
  <si>
    <t>Porcentaje de alumnos atendidos con acciones para el fortalecimiento de competencias emprendedoras</t>
  </si>
  <si>
    <t>Alumnos atendidos con acciones para el fortalecimiento de competencias emprendedoras / Alumnos programados para ser atendidos con acciones para el fortalecimiento de competencias emprendedoras *100</t>
  </si>
  <si>
    <t>Porcentaje de alumnos con proyectos en incubadora de empresas</t>
  </si>
  <si>
    <t>Alumnos con proyectos en incubadora de empresas / Alumnos con proyectos en incubadora de empresas, programados * 100</t>
  </si>
  <si>
    <t>P0773</t>
  </si>
  <si>
    <t>Porcentaje de alumnos con formación y/o certificados en competencias laborales</t>
  </si>
  <si>
    <t>Alumnos con formación  y/o certificados en competencias laborales / Alumnos con formación  y/o certificados en competencias laborales, programados * 100</t>
  </si>
  <si>
    <t>P0778</t>
  </si>
  <si>
    <t>Porcentaje de becas y apoyos otorgados</t>
  </si>
  <si>
    <t>Becas y apoyos otorgados / Becas y apoyos programados a otorgar * 100</t>
  </si>
  <si>
    <t>P0771</t>
  </si>
  <si>
    <t>Porcentaje de alumnos en riesgo de deserción y reprobación atendidos con apoyo académico y/o psicosocial</t>
  </si>
  <si>
    <t>Alumnos en riesgo de deserción y reprobación atendidos con apoyo académico y/o psicosocial / Alumnos en riesgo de deserción y reprobación, identificados * 100</t>
  </si>
  <si>
    <t>Q0542</t>
  </si>
  <si>
    <t>INFRAESTRUCTURA DE LA UNIVERSIDAD POLITECNICA DEL BICENTENARIO</t>
  </si>
  <si>
    <t xml:space="preserve">ANUAL </t>
  </si>
  <si>
    <t>G1008</t>
  </si>
  <si>
    <t>G2004</t>
  </si>
  <si>
    <t>GESTION</t>
  </si>
  <si>
    <t>G2110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</si>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</sst>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l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1" applyFont="1" applyFill="1"/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 applyAlignment="1"/>
    <xf numFmtId="0" fontId="2" fillId="0" borderId="0" xfId="1" applyFont="1"/>
    <xf numFmtId="0" fontId="3" fillId="2" borderId="0" xfId="1" applyFont="1" applyFill="1" applyBorder="1" applyAlignment="1">
      <alignment horizontal="center"/>
    </xf>
    <xf numFmtId="0" fontId="3" fillId="2" borderId="1" xfId="1" applyNumberFormat="1" applyFont="1" applyFill="1" applyBorder="1" applyAlignment="1" applyProtection="1">
      <protection locked="0"/>
    </xf>
    <xf numFmtId="0" fontId="2" fillId="2" borderId="1" xfId="1" applyFont="1" applyFill="1" applyBorder="1"/>
    <xf numFmtId="0" fontId="4" fillId="2" borderId="1" xfId="1" applyFont="1" applyFill="1" applyBorder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44" fontId="6" fillId="3" borderId="6" xfId="3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44" fontId="6" fillId="3" borderId="7" xfId="3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quotePrefix="1" applyFont="1" applyFill="1" applyBorder="1" applyAlignment="1">
      <alignment horizontal="center" vertical="center" wrapText="1"/>
    </xf>
    <xf numFmtId="0" fontId="8" fillId="2" borderId="0" xfId="1" quotePrefix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left" vertical="center" wrapText="1"/>
    </xf>
    <xf numFmtId="9" fontId="9" fillId="0" borderId="10" xfId="4" applyFont="1" applyFill="1" applyBorder="1" applyAlignment="1" applyProtection="1">
      <alignment horizontal="center" vertical="center"/>
      <protection locked="0"/>
    </xf>
    <xf numFmtId="9" fontId="9" fillId="0" borderId="16" xfId="4" applyFont="1" applyFill="1" applyBorder="1" applyAlignment="1" applyProtection="1">
      <alignment horizontal="center" vertical="center"/>
      <protection locked="0"/>
    </xf>
    <xf numFmtId="165" fontId="8" fillId="0" borderId="9" xfId="5" applyNumberFormat="1" applyFont="1" applyFill="1" applyBorder="1" applyAlignment="1">
      <alignment horizontal="right" vertical="center"/>
    </xf>
    <xf numFmtId="165" fontId="8" fillId="0" borderId="10" xfId="5" applyNumberFormat="1" applyFont="1" applyFill="1" applyBorder="1" applyAlignment="1">
      <alignment horizontal="right" vertical="center"/>
    </xf>
    <xf numFmtId="164" fontId="8" fillId="0" borderId="10" xfId="5" applyFont="1" applyFill="1" applyBorder="1" applyAlignment="1">
      <alignment vertical="center"/>
    </xf>
    <xf numFmtId="9" fontId="8" fillId="0" borderId="17" xfId="4" applyFont="1" applyBorder="1" applyAlignment="1">
      <alignment horizontal="center" vertical="center"/>
    </xf>
    <xf numFmtId="9" fontId="8" fillId="0" borderId="11" xfId="4" applyFont="1" applyBorder="1" applyAlignment="1">
      <alignment horizontal="center" vertical="center"/>
    </xf>
    <xf numFmtId="0" fontId="10" fillId="2" borderId="17" xfId="1" applyFont="1" applyFill="1" applyBorder="1" applyAlignment="1">
      <alignment vertical="center" wrapText="1"/>
    </xf>
    <xf numFmtId="0" fontId="10" fillId="2" borderId="0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11" xfId="1" quotePrefix="1" applyFont="1" applyFill="1" applyBorder="1" applyAlignment="1">
      <alignment horizontal="center" vertical="center" wrapText="1"/>
    </xf>
    <xf numFmtId="0" fontId="10" fillId="2" borderId="0" xfId="1" quotePrefix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left" vertical="center" wrapText="1"/>
    </xf>
    <xf numFmtId="43" fontId="10" fillId="0" borderId="20" xfId="1" applyNumberFormat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left" vertical="center" wrapText="1"/>
    </xf>
    <xf numFmtId="9" fontId="9" fillId="0" borderId="0" xfId="4" applyFont="1" applyFill="1" applyBorder="1" applyAlignment="1" applyProtection="1">
      <alignment horizontal="center" vertical="center"/>
      <protection locked="0"/>
    </xf>
    <xf numFmtId="9" fontId="9" fillId="0" borderId="11" xfId="4" applyFont="1" applyFill="1" applyBorder="1" applyAlignment="1" applyProtection="1">
      <alignment horizontal="center" vertical="center"/>
      <protection locked="0"/>
    </xf>
    <xf numFmtId="165" fontId="10" fillId="0" borderId="17" xfId="5" applyNumberFormat="1" applyFont="1" applyFill="1" applyBorder="1" applyAlignment="1">
      <alignment horizontal="right" vertical="center"/>
    </xf>
    <xf numFmtId="165" fontId="10" fillId="0" borderId="0" xfId="5" applyNumberFormat="1" applyFont="1" applyFill="1" applyBorder="1" applyAlignment="1">
      <alignment horizontal="right" vertical="center"/>
    </xf>
    <xf numFmtId="164" fontId="10" fillId="0" borderId="0" xfId="5" applyFont="1" applyFill="1" applyBorder="1" applyAlignment="1">
      <alignment vertical="center"/>
    </xf>
    <xf numFmtId="0" fontId="4" fillId="0" borderId="0" xfId="1" applyFont="1"/>
    <xf numFmtId="0" fontId="10" fillId="0" borderId="2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43" fontId="10" fillId="0" borderId="23" xfId="1" applyNumberFormat="1" applyFont="1" applyFill="1" applyBorder="1" applyAlignment="1">
      <alignment vertical="center" wrapText="1"/>
    </xf>
    <xf numFmtId="43" fontId="10" fillId="0" borderId="24" xfId="1" applyNumberFormat="1" applyFont="1" applyFill="1" applyBorder="1" applyAlignment="1">
      <alignment horizontal="center" vertical="center" wrapText="1"/>
    </xf>
    <xf numFmtId="43" fontId="10" fillId="0" borderId="25" xfId="1" applyNumberFormat="1" applyFont="1" applyFill="1" applyBorder="1" applyAlignment="1">
      <alignment horizontal="left" vertical="center" wrapText="1"/>
    </xf>
    <xf numFmtId="9" fontId="11" fillId="0" borderId="0" xfId="4" applyFont="1" applyFill="1" applyAlignment="1" applyProtection="1">
      <alignment horizontal="center" vertical="center"/>
      <protection locked="0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43" fontId="10" fillId="0" borderId="13" xfId="1" applyNumberFormat="1" applyFont="1" applyFill="1" applyBorder="1" applyAlignment="1">
      <alignment horizontal="left" vertical="center" wrapText="1"/>
    </xf>
    <xf numFmtId="43" fontId="10" fillId="0" borderId="14" xfId="1" applyNumberFormat="1" applyFont="1" applyFill="1" applyBorder="1" applyAlignment="1">
      <alignment horizontal="center" vertical="center" wrapText="1"/>
    </xf>
    <xf numFmtId="43" fontId="10" fillId="0" borderId="15" xfId="1" applyNumberFormat="1" applyFont="1" applyFill="1" applyBorder="1" applyAlignment="1">
      <alignment horizontal="left" vertical="center" wrapText="1"/>
    </xf>
    <xf numFmtId="9" fontId="11" fillId="0" borderId="0" xfId="4" applyFont="1" applyFill="1" applyBorder="1" applyAlignment="1" applyProtection="1">
      <alignment horizontal="center" vertical="center"/>
      <protection locked="0"/>
    </xf>
    <xf numFmtId="9" fontId="11" fillId="0" borderId="0" xfId="4" applyFont="1" applyFill="1" applyAlignment="1" applyProtection="1">
      <alignment horizontal="center" vertical="center"/>
      <protection locked="0"/>
    </xf>
    <xf numFmtId="9" fontId="11" fillId="0" borderId="11" xfId="4" applyFont="1" applyFill="1" applyBorder="1" applyAlignment="1" applyProtection="1">
      <alignment horizontal="center" vertical="center"/>
      <protection locked="0"/>
    </xf>
    <xf numFmtId="165" fontId="10" fillId="0" borderId="17" xfId="5" applyNumberFormat="1" applyFont="1" applyFill="1" applyBorder="1" applyAlignment="1">
      <alignment horizontal="righ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43" fontId="10" fillId="0" borderId="17" xfId="1" applyNumberFormat="1" applyFont="1" applyFill="1" applyBorder="1" applyAlignment="1">
      <alignment horizontal="left" vertical="center" wrapText="1"/>
    </xf>
    <xf numFmtId="43" fontId="10" fillId="0" borderId="0" xfId="1" applyNumberFormat="1" applyFont="1" applyFill="1" applyBorder="1" applyAlignment="1">
      <alignment horizontal="center" vertical="center" wrapText="1"/>
    </xf>
    <xf numFmtId="43" fontId="10" fillId="0" borderId="11" xfId="1" applyNumberFormat="1" applyFont="1" applyFill="1" applyBorder="1" applyAlignment="1">
      <alignment horizontal="left" vertical="center" wrapText="1"/>
    </xf>
    <xf numFmtId="43" fontId="10" fillId="0" borderId="19" xfId="1" applyNumberFormat="1" applyFont="1" applyFill="1" applyBorder="1" applyAlignment="1">
      <alignment horizontal="left" vertical="center" wrapText="1"/>
    </xf>
    <xf numFmtId="43" fontId="10" fillId="0" borderId="21" xfId="1" applyNumberFormat="1" applyFont="1" applyFill="1" applyBorder="1" applyAlignment="1">
      <alignment horizontal="left" vertical="center" wrapText="1"/>
    </xf>
    <xf numFmtId="0" fontId="10" fillId="2" borderId="17" xfId="1" applyFont="1" applyFill="1" applyBorder="1" applyAlignment="1">
      <alignment horizontal="left" vertical="center" wrapText="1"/>
    </xf>
    <xf numFmtId="0" fontId="10" fillId="2" borderId="11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43" fontId="10" fillId="0" borderId="13" xfId="1" applyNumberFormat="1" applyFont="1" applyFill="1" applyBorder="1" applyAlignment="1">
      <alignment vertical="center" wrapText="1"/>
    </xf>
    <xf numFmtId="43" fontId="10" fillId="0" borderId="15" xfId="1" applyNumberFormat="1" applyFont="1" applyFill="1" applyBorder="1" applyAlignment="1">
      <alignment horizontal="left" vertical="center" wrapText="1"/>
    </xf>
    <xf numFmtId="165" fontId="10" fillId="0" borderId="17" xfId="5" applyNumberFormat="1" applyFont="1" applyFill="1" applyBorder="1" applyAlignment="1">
      <alignment horizontal="center" vertical="center"/>
    </xf>
    <xf numFmtId="165" fontId="10" fillId="0" borderId="0" xfId="5" applyNumberFormat="1" applyFont="1" applyFill="1" applyBorder="1" applyAlignment="1">
      <alignment horizontal="center" vertical="center"/>
    </xf>
    <xf numFmtId="164" fontId="10" fillId="0" borderId="11" xfId="5" applyFont="1" applyFill="1" applyBorder="1" applyAlignment="1">
      <alignment horizontal="center" vertical="center"/>
    </xf>
    <xf numFmtId="9" fontId="10" fillId="0" borderId="17" xfId="4" applyFont="1" applyBorder="1" applyAlignment="1">
      <alignment horizontal="center" vertical="center"/>
    </xf>
    <xf numFmtId="9" fontId="10" fillId="0" borderId="11" xfId="4" applyFont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 wrapText="1"/>
    </xf>
    <xf numFmtId="43" fontId="10" fillId="0" borderId="19" xfId="1" applyNumberFormat="1" applyFont="1" applyFill="1" applyBorder="1" applyAlignment="1">
      <alignment vertical="center" wrapText="1"/>
    </xf>
    <xf numFmtId="43" fontId="10" fillId="0" borderId="21" xfId="1" applyNumberFormat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left" vertical="center" wrapText="1"/>
    </xf>
    <xf numFmtId="2" fontId="9" fillId="0" borderId="0" xfId="1" applyNumberFormat="1" applyFont="1" applyFill="1" applyAlignment="1" applyProtection="1">
      <alignment horizontal="center" vertical="center"/>
      <protection locked="0"/>
    </xf>
    <xf numFmtId="2" fontId="9" fillId="0" borderId="0" xfId="1" applyNumberFormat="1" applyFont="1" applyAlignment="1" applyProtection="1">
      <alignment horizontal="center" vertical="center"/>
      <protection locked="0"/>
    </xf>
    <xf numFmtId="0" fontId="8" fillId="0" borderId="11" xfId="1" applyFont="1" applyBorder="1" applyAlignment="1">
      <alignment vertical="center"/>
    </xf>
    <xf numFmtId="165" fontId="8" fillId="0" borderId="17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164" fontId="8" fillId="0" borderId="0" xfId="5" applyFont="1" applyFill="1" applyBorder="1" applyAlignment="1">
      <alignment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right" vertical="center" wrapText="1"/>
    </xf>
    <xf numFmtId="0" fontId="8" fillId="2" borderId="11" xfId="1" applyFont="1" applyFill="1" applyBorder="1" applyAlignment="1">
      <alignment horizontal="right" vertical="center" wrapText="1"/>
    </xf>
    <xf numFmtId="2" fontId="8" fillId="2" borderId="0" xfId="1" applyNumberFormat="1" applyFont="1" applyFill="1" applyBorder="1" applyAlignment="1">
      <alignment vertical="center"/>
    </xf>
    <xf numFmtId="2" fontId="8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165" fontId="8" fillId="0" borderId="17" xfId="5" applyNumberFormat="1" applyFont="1" applyFill="1" applyBorder="1" applyAlignment="1">
      <alignment horizontal="center" vertical="center"/>
    </xf>
    <xf numFmtId="164" fontId="8" fillId="0" borderId="11" xfId="5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8" fillId="2" borderId="0" xfId="1" applyFont="1" applyFill="1" applyBorder="1" applyAlignment="1">
      <alignment vertical="center"/>
    </xf>
    <xf numFmtId="0" fontId="2" fillId="2" borderId="26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right" vertical="center" wrapText="1"/>
    </xf>
    <xf numFmtId="0" fontId="2" fillId="2" borderId="7" xfId="1" applyFont="1" applyFill="1" applyBorder="1" applyAlignment="1">
      <alignment horizontal="right" vertical="center" wrapText="1"/>
    </xf>
    <xf numFmtId="0" fontId="2" fillId="2" borderId="26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7" xfId="1" applyFont="1" applyBorder="1" applyAlignment="1">
      <alignment vertical="center"/>
    </xf>
    <xf numFmtId="165" fontId="2" fillId="0" borderId="26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12" fillId="2" borderId="0" xfId="1" applyFont="1" applyFill="1"/>
    <xf numFmtId="0" fontId="12" fillId="2" borderId="2" xfId="1" applyFont="1" applyFill="1" applyBorder="1" applyAlignment="1">
      <alignment horizontal="justify" vertical="center" wrapText="1"/>
    </xf>
    <xf numFmtId="0" fontId="12" fillId="2" borderId="4" xfId="1" applyFont="1" applyFill="1" applyBorder="1" applyAlignment="1">
      <alignment horizontal="left" vertical="center" wrapText="1" indent="3"/>
    </xf>
    <xf numFmtId="0" fontId="12" fillId="2" borderId="3" xfId="1" applyFont="1" applyFill="1" applyBorder="1" applyAlignment="1">
      <alignment horizontal="left" vertical="center" wrapText="1" indent="3"/>
    </xf>
    <xf numFmtId="0" fontId="12" fillId="2" borderId="7" xfId="1" applyFont="1" applyFill="1" applyBorder="1" applyAlignment="1">
      <alignment horizontal="right" vertical="center" wrapText="1"/>
    </xf>
    <xf numFmtId="166" fontId="12" fillId="2" borderId="2" xfId="1" applyNumberFormat="1" applyFont="1" applyFill="1" applyBorder="1" applyAlignment="1">
      <alignment horizontal="center"/>
    </xf>
    <xf numFmtId="166" fontId="12" fillId="2" borderId="4" xfId="1" applyNumberFormat="1" applyFont="1" applyFill="1" applyBorder="1" applyAlignment="1">
      <alignment horizontal="center"/>
    </xf>
    <xf numFmtId="166" fontId="12" fillId="2" borderId="3" xfId="1" applyNumberFormat="1" applyFont="1" applyFill="1" applyBorder="1" applyAlignment="1">
      <alignment horizontal="center"/>
    </xf>
    <xf numFmtId="165" fontId="12" fillId="0" borderId="5" xfId="1" applyNumberFormat="1" applyFont="1" applyBorder="1"/>
    <xf numFmtId="164" fontId="12" fillId="0" borderId="5" xfId="1" applyNumberFormat="1" applyFont="1" applyBorder="1"/>
    <xf numFmtId="0" fontId="12" fillId="0" borderId="0" xfId="1" applyFont="1"/>
    <xf numFmtId="0" fontId="2" fillId="2" borderId="0" xfId="1" applyFont="1" applyFill="1" applyAlignment="1">
      <alignment horizontal="center"/>
    </xf>
    <xf numFmtId="43" fontId="2" fillId="0" borderId="0" xfId="1" applyNumberFormat="1" applyFont="1"/>
    <xf numFmtId="164" fontId="13" fillId="0" borderId="0" xfId="5" applyFont="1"/>
    <xf numFmtId="164" fontId="2" fillId="0" borderId="0" xfId="5" applyFont="1"/>
    <xf numFmtId="0" fontId="8" fillId="2" borderId="0" xfId="1" applyFont="1" applyFill="1"/>
    <xf numFmtId="0" fontId="2" fillId="0" borderId="0" xfId="1" applyFont="1" applyAlignment="1">
      <alignment horizontal="center"/>
    </xf>
    <xf numFmtId="43" fontId="2" fillId="0" borderId="0" xfId="1" applyNumberFormat="1" applyFont="1" applyBorder="1"/>
    <xf numFmtId="0" fontId="2" fillId="2" borderId="0" xfId="1" applyFont="1" applyFill="1" applyBorder="1"/>
    <xf numFmtId="0" fontId="2" fillId="0" borderId="0" xfId="1" applyFont="1" applyBorder="1"/>
  </cellXfs>
  <cellStyles count="6">
    <cellStyle name="Millares 9" xfId="5" xr:uid="{14AA0CDD-B091-4775-A67C-52CFA2B79EC2}"/>
    <cellStyle name="Moneda 7" xfId="3" xr:uid="{4BCE081B-9278-4474-8C9D-DFA341C1464E}"/>
    <cellStyle name="Normal" xfId="0" builtinId="0"/>
    <cellStyle name="Normal 2 11" xfId="1" xr:uid="{6DEAA90D-38F3-4261-A85B-6531D6ACA720}"/>
    <cellStyle name="Normal_141008Reportes Cuadros Institucionales-sectorialesADV" xfId="2" xr:uid="{9E82D1DF-3AB2-4567-AEEE-BCF1EC36F501}"/>
    <cellStyle name="Porcentaje 9" xfId="4" xr:uid="{5D4DF125-9CF9-4A61-9024-4C7FA8FDC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1755322</xdr:colOff>
      <xdr:row>35</xdr:row>
      <xdr:rowOff>40819</xdr:rowOff>
    </xdr:from>
    <xdr:to>
      <xdr:col>24</xdr:col>
      <xdr:colOff>40822</xdr:colOff>
      <xdr:row>38</xdr:row>
      <xdr:rowOff>27213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2B6981-D89E-4E4B-961E-0FFD91D85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2847" y="10756444"/>
          <a:ext cx="11087100" cy="443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&#243;n%20Financiera/Estados%20Financieros/ESTADOS%20FINANCIEROS%201ER%20TRIMESTRE%202023%20TRABAJANDO/00%20Archivo%20CPA%202023%20Editable%20UP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EADOP"/>
      <sheetName val="IPC"/>
      <sheetName val="Notas a los Edos Financiero (2)"/>
      <sheetName val="ND ESF"/>
      <sheetName val="ND ACT"/>
      <sheetName val="ND VHP"/>
      <sheetName val="ND EFE"/>
      <sheetName val="Conciliacion_Ig"/>
      <sheetName val="Conciliacion_Eg"/>
      <sheetName val="Memoria"/>
      <sheetName val="EAI"/>
      <sheetName val="EAI COMPLEMENTA"/>
      <sheetName val="EAE CA"/>
      <sheetName val="EAE COG"/>
      <sheetName val="EAE CTG"/>
      <sheetName val="EAE CFF"/>
      <sheetName val="EN"/>
      <sheetName val="ID"/>
      <sheetName val="FFF"/>
      <sheetName val="GCP"/>
      <sheetName val="PyPI"/>
      <sheetName val="T1 enero-febrero-marzo 2023"/>
      <sheetName val="IPF"/>
      <sheetName val="Muebles_Contable"/>
      <sheetName val="0341_Muebles_UPB"/>
      <sheetName val="0341_Muebles_UPB (2)"/>
      <sheetName val="Inmuebles_Contable"/>
      <sheetName val="0341_Inmuebles_UPB (2)"/>
      <sheetName val="0341_Inmuebles_UPB"/>
      <sheetName val="CBP"/>
      <sheetName val="DGFR"/>
      <sheetName val="RAS AYUDAS 2023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D236-3E4D-4739-BC9E-0AFEA8D41380}">
  <dimension ref="A1:Y34"/>
  <sheetViews>
    <sheetView showGridLines="0" tabSelected="1" topLeftCell="A19" zoomScale="70" zoomScaleNormal="70" workbookViewId="0">
      <selection activeCell="I20" sqref="I20"/>
    </sheetView>
  </sheetViews>
  <sheetFormatPr baseColWidth="10" defaultRowHeight="12"/>
  <cols>
    <col min="1" max="1" width="2.140625" style="1" customWidth="1"/>
    <col min="2" max="2" width="22.140625" style="4" customWidth="1"/>
    <col min="3" max="3" width="25.28515625" style="4" bestFit="1" customWidth="1"/>
    <col min="4" max="4" width="8" style="160" customWidth="1"/>
    <col min="5" max="5" width="6.140625" style="4" customWidth="1"/>
    <col min="6" max="6" width="9.85546875" style="4" customWidth="1"/>
    <col min="7" max="7" width="10.42578125" style="4" bestFit="1" customWidth="1"/>
    <col min="8" max="8" width="7.42578125" style="4" customWidth="1"/>
    <col min="9" max="9" width="68.7109375" style="4" customWidth="1"/>
    <col min="10" max="13" width="12.7109375" style="4" hidden="1" customWidth="1"/>
    <col min="14" max="14" width="14.85546875" style="4" hidden="1" customWidth="1"/>
    <col min="15" max="15" width="55.28515625" style="4" customWidth="1"/>
    <col min="16" max="16" width="11.7109375" style="1" customWidth="1"/>
    <col min="17" max="17" width="11" style="4" customWidth="1"/>
    <col min="18" max="18" width="10.7109375" style="4" customWidth="1"/>
    <col min="19" max="19" width="11" style="4" customWidth="1"/>
    <col min="20" max="20" width="12.7109375" style="4" customWidth="1"/>
    <col min="21" max="21" width="23.28515625" style="4" customWidth="1"/>
    <col min="22" max="22" width="22.28515625" style="4" customWidth="1"/>
    <col min="23" max="23" width="20.85546875" style="4" customWidth="1"/>
    <col min="24" max="24" width="13.140625" style="4" customWidth="1"/>
    <col min="25" max="25" width="12.85546875" style="4" customWidth="1"/>
    <col min="26" max="16384" width="11.42578125" style="4"/>
  </cols>
  <sheetData>
    <row r="1" spans="1:25" ht="6" customHeight="1">
      <c r="B1" s="2" t="s">
        <v>0</v>
      </c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 t="s">
        <v>0</v>
      </c>
      <c r="P1" s="2"/>
      <c r="Q1" s="2"/>
      <c r="R1" s="2"/>
      <c r="S1" s="2"/>
      <c r="T1" s="2"/>
      <c r="U1" s="2"/>
      <c r="V1" s="2"/>
      <c r="W1" s="3"/>
      <c r="X1" s="3"/>
      <c r="Y1" s="3"/>
    </row>
    <row r="2" spans="1:25" ht="13.5" customHeight="1"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3"/>
      <c r="X2" s="3"/>
      <c r="Y2" s="3"/>
    </row>
    <row r="3" spans="1:25" ht="13.5" customHeight="1">
      <c r="B3" s="2" t="s">
        <v>1</v>
      </c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2" t="s">
        <v>1</v>
      </c>
      <c r="P3" s="2"/>
      <c r="Q3" s="2"/>
      <c r="R3" s="2"/>
      <c r="S3" s="2"/>
      <c r="T3" s="2"/>
      <c r="U3" s="2"/>
      <c r="V3" s="2"/>
      <c r="W3" s="3"/>
      <c r="X3" s="3"/>
      <c r="Y3" s="3"/>
    </row>
    <row r="4" spans="1:25" s="1" customFormat="1" ht="16.5" customHeight="1">
      <c r="B4" s="5" t="s">
        <v>2</v>
      </c>
      <c r="C4" s="5"/>
      <c r="D4" s="5"/>
      <c r="E4" s="5"/>
      <c r="F4" s="5"/>
      <c r="G4" s="5"/>
      <c r="H4" s="5"/>
      <c r="I4" s="5"/>
      <c r="J4" s="6"/>
      <c r="K4" s="6"/>
      <c r="L4" s="7"/>
      <c r="M4" s="7"/>
      <c r="N4" s="8"/>
      <c r="O4" s="5" t="s">
        <v>2</v>
      </c>
      <c r="P4" s="5"/>
      <c r="Q4" s="5"/>
      <c r="R4" s="5"/>
      <c r="S4" s="5"/>
      <c r="T4" s="5"/>
      <c r="U4" s="5"/>
      <c r="V4" s="5"/>
    </row>
    <row r="5" spans="1:25" s="1" customFormat="1" ht="8.25" customHeight="1"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5" ht="15" customHeight="1">
      <c r="B6" s="11" t="s">
        <v>3</v>
      </c>
      <c r="C6" s="12"/>
      <c r="D6" s="13" t="s">
        <v>4</v>
      </c>
      <c r="E6" s="14"/>
      <c r="F6" s="14"/>
      <c r="G6" s="14"/>
      <c r="H6" s="15"/>
      <c r="I6" s="16" t="s">
        <v>5</v>
      </c>
      <c r="J6" s="16"/>
      <c r="K6" s="16"/>
      <c r="L6" s="16"/>
      <c r="M6" s="16"/>
      <c r="N6" s="16"/>
      <c r="O6" s="16"/>
      <c r="P6" s="16" t="s">
        <v>6</v>
      </c>
      <c r="Q6" s="16"/>
      <c r="R6" s="16"/>
      <c r="S6" s="16"/>
      <c r="T6" s="16"/>
      <c r="U6" s="16" t="s">
        <v>7</v>
      </c>
      <c r="V6" s="16"/>
      <c r="W6" s="16"/>
      <c r="X6" s="16"/>
      <c r="Y6" s="16"/>
    </row>
    <row r="7" spans="1:25">
      <c r="B7" s="17" t="s">
        <v>8</v>
      </c>
      <c r="C7" s="17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9" t="s">
        <v>15</v>
      </c>
      <c r="J7" s="19" t="s">
        <v>16</v>
      </c>
      <c r="K7" s="19" t="s">
        <v>17</v>
      </c>
      <c r="L7" s="19" t="s">
        <v>18</v>
      </c>
      <c r="M7" s="19" t="s">
        <v>19</v>
      </c>
      <c r="N7" s="19" t="s">
        <v>20</v>
      </c>
      <c r="O7" s="19" t="s">
        <v>21</v>
      </c>
      <c r="P7" s="19" t="s">
        <v>22</v>
      </c>
      <c r="Q7" s="19" t="s">
        <v>23</v>
      </c>
      <c r="R7" s="19" t="s">
        <v>24</v>
      </c>
      <c r="S7" s="20" t="s">
        <v>25</v>
      </c>
      <c r="T7" s="21"/>
      <c r="U7" s="19" t="s">
        <v>26</v>
      </c>
      <c r="V7" s="22" t="s">
        <v>27</v>
      </c>
      <c r="W7" s="22" t="s">
        <v>28</v>
      </c>
      <c r="X7" s="20" t="s">
        <v>29</v>
      </c>
      <c r="Y7" s="21"/>
    </row>
    <row r="8" spans="1:25" ht="15.75" customHeight="1" thickBot="1">
      <c r="B8" s="23"/>
      <c r="C8" s="23"/>
      <c r="D8" s="24"/>
      <c r="E8" s="24"/>
      <c r="F8" s="24"/>
      <c r="G8" s="25"/>
      <c r="H8" s="25"/>
      <c r="I8" s="26"/>
      <c r="J8" s="26"/>
      <c r="K8" s="26"/>
      <c r="L8" s="26"/>
      <c r="M8" s="26"/>
      <c r="N8" s="26"/>
      <c r="O8" s="26"/>
      <c r="P8" s="27"/>
      <c r="Q8" s="27"/>
      <c r="R8" s="27"/>
      <c r="S8" s="28" t="s">
        <v>30</v>
      </c>
      <c r="T8" s="28" t="s">
        <v>31</v>
      </c>
      <c r="U8" s="27"/>
      <c r="V8" s="29"/>
      <c r="W8" s="29"/>
      <c r="X8" s="28" t="s">
        <v>32</v>
      </c>
      <c r="Y8" s="28" t="s">
        <v>33</v>
      </c>
    </row>
    <row r="9" spans="1:25" ht="30" customHeight="1">
      <c r="B9" s="30" t="s">
        <v>34</v>
      </c>
      <c r="C9" s="31" t="s">
        <v>35</v>
      </c>
      <c r="D9" s="32" t="s">
        <v>36</v>
      </c>
      <c r="E9" s="33" t="s">
        <v>37</v>
      </c>
      <c r="F9" s="34" t="s">
        <v>38</v>
      </c>
      <c r="G9" s="35" t="s">
        <v>39</v>
      </c>
      <c r="H9" s="36">
        <v>3049</v>
      </c>
      <c r="I9" s="37" t="s">
        <v>40</v>
      </c>
      <c r="J9" s="38" t="s">
        <v>41</v>
      </c>
      <c r="K9" s="38" t="s">
        <v>42</v>
      </c>
      <c r="L9" s="38" t="s">
        <v>43</v>
      </c>
      <c r="M9" s="38" t="s">
        <v>44</v>
      </c>
      <c r="N9" s="38" t="s">
        <v>45</v>
      </c>
      <c r="O9" s="39" t="s">
        <v>46</v>
      </c>
      <c r="P9" s="40">
        <f>3/3</f>
        <v>1</v>
      </c>
      <c r="Q9" s="40">
        <f>3/3</f>
        <v>1</v>
      </c>
      <c r="R9" s="40">
        <f>T9</f>
        <v>0</v>
      </c>
      <c r="S9" s="40">
        <f>0/3</f>
        <v>0</v>
      </c>
      <c r="T9" s="41">
        <f>0/3</f>
        <v>0</v>
      </c>
      <c r="U9" s="42">
        <v>470000</v>
      </c>
      <c r="V9" s="43">
        <v>470000</v>
      </c>
      <c r="W9" s="44">
        <v>0</v>
      </c>
      <c r="X9" s="45">
        <f>W9/U9</f>
        <v>0</v>
      </c>
      <c r="Y9" s="46">
        <f>X9/V9</f>
        <v>0</v>
      </c>
    </row>
    <row r="10" spans="1:25" s="62" customFormat="1" ht="30" customHeight="1" thickBot="1">
      <c r="A10" s="9"/>
      <c r="B10" s="47" t="s">
        <v>34</v>
      </c>
      <c r="C10" s="48" t="s">
        <v>35</v>
      </c>
      <c r="D10" s="49" t="s">
        <v>36</v>
      </c>
      <c r="E10" s="50" t="s">
        <v>37</v>
      </c>
      <c r="F10" s="51" t="s">
        <v>47</v>
      </c>
      <c r="G10" s="52" t="s">
        <v>48</v>
      </c>
      <c r="H10" s="53">
        <v>3049</v>
      </c>
      <c r="I10" s="54"/>
      <c r="J10" s="55" t="s">
        <v>41</v>
      </c>
      <c r="K10" s="55" t="s">
        <v>42</v>
      </c>
      <c r="L10" s="55" t="s">
        <v>43</v>
      </c>
      <c r="M10" s="55" t="s">
        <v>44</v>
      </c>
      <c r="N10" s="55" t="s">
        <v>45</v>
      </c>
      <c r="O10" s="56"/>
      <c r="P10" s="57"/>
      <c r="Q10" s="57">
        <f>3/3</f>
        <v>1</v>
      </c>
      <c r="R10" s="57">
        <f>T10</f>
        <v>0</v>
      </c>
      <c r="S10" s="57">
        <f>0/3</f>
        <v>0</v>
      </c>
      <c r="T10" s="58">
        <f>0/3</f>
        <v>0</v>
      </c>
      <c r="U10" s="59">
        <v>510265.44</v>
      </c>
      <c r="V10" s="60">
        <v>521308.22</v>
      </c>
      <c r="W10" s="61">
        <v>0</v>
      </c>
      <c r="X10" s="45">
        <f t="shared" ref="X10:Y19" si="0">W10/U10</f>
        <v>0</v>
      </c>
      <c r="Y10" s="46">
        <f t="shared" si="0"/>
        <v>0</v>
      </c>
    </row>
    <row r="11" spans="1:25" s="62" customFormat="1" ht="36.75" customHeight="1" thickBot="1">
      <c r="A11" s="9"/>
      <c r="B11" s="47" t="s">
        <v>34</v>
      </c>
      <c r="C11" s="48" t="s">
        <v>35</v>
      </c>
      <c r="D11" s="49" t="s">
        <v>36</v>
      </c>
      <c r="E11" s="50" t="s">
        <v>37</v>
      </c>
      <c r="F11" s="51" t="s">
        <v>38</v>
      </c>
      <c r="G11" s="63" t="s">
        <v>49</v>
      </c>
      <c r="H11" s="64">
        <v>3049</v>
      </c>
      <c r="I11" s="65" t="s">
        <v>50</v>
      </c>
      <c r="J11" s="66"/>
      <c r="K11" s="66"/>
      <c r="L11" s="66"/>
      <c r="M11" s="66"/>
      <c r="N11" s="66"/>
      <c r="O11" s="67" t="s">
        <v>51</v>
      </c>
      <c r="P11" s="68">
        <f>48/48</f>
        <v>1</v>
      </c>
      <c r="Q11" s="68">
        <f>48/48</f>
        <v>1</v>
      </c>
      <c r="R11" s="68">
        <f>T11</f>
        <v>0</v>
      </c>
      <c r="S11" s="68">
        <f>0/48</f>
        <v>0</v>
      </c>
      <c r="T11" s="68">
        <f>0/48</f>
        <v>0</v>
      </c>
      <c r="U11" s="59">
        <v>557276.21</v>
      </c>
      <c r="V11" s="60">
        <v>557276.21</v>
      </c>
      <c r="W11" s="61">
        <v>0</v>
      </c>
      <c r="X11" s="45">
        <f t="shared" si="0"/>
        <v>0</v>
      </c>
      <c r="Y11" s="46">
        <f t="shared" si="0"/>
        <v>0</v>
      </c>
    </row>
    <row r="12" spans="1:25" s="62" customFormat="1" ht="66" customHeight="1" thickBot="1">
      <c r="A12" s="9"/>
      <c r="B12" s="47" t="s">
        <v>34</v>
      </c>
      <c r="C12" s="48" t="s">
        <v>35</v>
      </c>
      <c r="D12" s="49" t="s">
        <v>36</v>
      </c>
      <c r="E12" s="50" t="s">
        <v>37</v>
      </c>
      <c r="F12" s="51" t="s">
        <v>38</v>
      </c>
      <c r="G12" s="63" t="s">
        <v>52</v>
      </c>
      <c r="H12" s="64">
        <v>3049</v>
      </c>
      <c r="I12" s="65" t="s">
        <v>53</v>
      </c>
      <c r="J12" s="66"/>
      <c r="K12" s="66"/>
      <c r="L12" s="66"/>
      <c r="M12" s="66"/>
      <c r="N12" s="66"/>
      <c r="O12" s="67" t="s">
        <v>54</v>
      </c>
      <c r="P12" s="68">
        <f>970/970</f>
        <v>1</v>
      </c>
      <c r="Q12" s="68">
        <f>970/970</f>
        <v>1</v>
      </c>
      <c r="R12" s="68">
        <f t="shared" ref="R12:R27" si="1">T12</f>
        <v>0</v>
      </c>
      <c r="S12" s="68">
        <f>0/970</f>
        <v>0</v>
      </c>
      <c r="T12" s="68">
        <f>0/970</f>
        <v>0</v>
      </c>
      <c r="U12" s="59">
        <v>3845858.25</v>
      </c>
      <c r="V12" s="60">
        <v>5552771.1900000004</v>
      </c>
      <c r="W12" s="61">
        <v>0</v>
      </c>
      <c r="X12" s="45">
        <f t="shared" si="0"/>
        <v>0</v>
      </c>
      <c r="Y12" s="46">
        <f t="shared" si="0"/>
        <v>0</v>
      </c>
    </row>
    <row r="13" spans="1:25" s="62" customFormat="1" ht="25.5" customHeight="1">
      <c r="A13" s="9"/>
      <c r="B13" s="47" t="s">
        <v>34</v>
      </c>
      <c r="C13" s="48" t="s">
        <v>35</v>
      </c>
      <c r="D13" s="49" t="s">
        <v>36</v>
      </c>
      <c r="E13" s="50" t="s">
        <v>37</v>
      </c>
      <c r="F13" s="51" t="s">
        <v>38</v>
      </c>
      <c r="G13" s="69" t="s">
        <v>55</v>
      </c>
      <c r="H13" s="70">
        <v>3049</v>
      </c>
      <c r="I13" s="71" t="s">
        <v>56</v>
      </c>
      <c r="J13" s="72"/>
      <c r="K13" s="72"/>
      <c r="L13" s="72"/>
      <c r="M13" s="72"/>
      <c r="N13" s="72"/>
      <c r="O13" s="73" t="s">
        <v>57</v>
      </c>
      <c r="P13" s="74">
        <f>1600/1600</f>
        <v>1</v>
      </c>
      <c r="Q13" s="75">
        <f>1600/1600</f>
        <v>1</v>
      </c>
      <c r="R13" s="75">
        <f t="shared" si="1"/>
        <v>0</v>
      </c>
      <c r="S13" s="75">
        <f>0/1600</f>
        <v>0</v>
      </c>
      <c r="T13" s="76">
        <f>0/1600</f>
        <v>0</v>
      </c>
      <c r="U13" s="77">
        <v>0</v>
      </c>
      <c r="V13" s="60">
        <v>0</v>
      </c>
      <c r="W13" s="61">
        <v>0</v>
      </c>
      <c r="X13" s="45">
        <v>0</v>
      </c>
      <c r="Y13" s="46">
        <v>0</v>
      </c>
    </row>
    <row r="14" spans="1:25" s="62" customFormat="1" ht="25.5" customHeight="1">
      <c r="A14" s="9"/>
      <c r="B14" s="47" t="s">
        <v>34</v>
      </c>
      <c r="C14" s="48" t="s">
        <v>35</v>
      </c>
      <c r="D14" s="49" t="s">
        <v>36</v>
      </c>
      <c r="E14" s="50" t="s">
        <v>37</v>
      </c>
      <c r="F14" s="51" t="s">
        <v>38</v>
      </c>
      <c r="G14" s="78" t="s">
        <v>58</v>
      </c>
      <c r="H14" s="79">
        <v>3049</v>
      </c>
      <c r="I14" s="80"/>
      <c r="J14" s="81"/>
      <c r="K14" s="81"/>
      <c r="L14" s="81"/>
      <c r="M14" s="81"/>
      <c r="N14" s="81"/>
      <c r="O14" s="82"/>
      <c r="P14" s="74"/>
      <c r="Q14" s="75"/>
      <c r="R14" s="75"/>
      <c r="S14" s="75"/>
      <c r="T14" s="76"/>
      <c r="U14" s="59">
        <v>37561299.460000001</v>
      </c>
      <c r="V14" s="60">
        <v>42338382.990000002</v>
      </c>
      <c r="W14" s="61">
        <v>0</v>
      </c>
      <c r="X14" s="45">
        <f t="shared" si="0"/>
        <v>0</v>
      </c>
      <c r="Y14" s="46">
        <f t="shared" si="0"/>
        <v>0</v>
      </c>
    </row>
    <row r="15" spans="1:25" s="62" customFormat="1" ht="25.5" customHeight="1" thickBot="1">
      <c r="A15" s="9"/>
      <c r="B15" s="47" t="s">
        <v>34</v>
      </c>
      <c r="C15" s="48" t="s">
        <v>35</v>
      </c>
      <c r="D15" s="49" t="s">
        <v>36</v>
      </c>
      <c r="E15" s="50" t="s">
        <v>37</v>
      </c>
      <c r="F15" s="51" t="s">
        <v>38</v>
      </c>
      <c r="G15" s="52" t="s">
        <v>59</v>
      </c>
      <c r="H15" s="53">
        <v>3049</v>
      </c>
      <c r="I15" s="83"/>
      <c r="J15" s="55"/>
      <c r="K15" s="55"/>
      <c r="L15" s="55"/>
      <c r="M15" s="55"/>
      <c r="N15" s="55"/>
      <c r="O15" s="84"/>
      <c r="P15" s="74"/>
      <c r="Q15" s="75"/>
      <c r="R15" s="75"/>
      <c r="S15" s="75"/>
      <c r="T15" s="76"/>
      <c r="U15" s="59">
        <v>3798407.49</v>
      </c>
      <c r="V15" s="60">
        <v>3798407.49</v>
      </c>
      <c r="W15" s="61">
        <v>0</v>
      </c>
      <c r="X15" s="45">
        <f t="shared" si="0"/>
        <v>0</v>
      </c>
      <c r="Y15" s="46">
        <f t="shared" si="0"/>
        <v>0</v>
      </c>
    </row>
    <row r="16" spans="1:25" s="62" customFormat="1" ht="28.5" customHeight="1">
      <c r="A16" s="9"/>
      <c r="B16" s="47" t="s">
        <v>34</v>
      </c>
      <c r="C16" s="48" t="s">
        <v>35</v>
      </c>
      <c r="D16" s="49" t="s">
        <v>36</v>
      </c>
      <c r="E16" s="50" t="s">
        <v>37</v>
      </c>
      <c r="F16" s="51" t="s">
        <v>38</v>
      </c>
      <c r="G16" s="69" t="s">
        <v>60</v>
      </c>
      <c r="H16" s="70">
        <v>3049</v>
      </c>
      <c r="I16" s="71" t="s">
        <v>61</v>
      </c>
      <c r="J16" s="72"/>
      <c r="K16" s="72"/>
      <c r="L16" s="72"/>
      <c r="M16" s="72"/>
      <c r="N16" s="72"/>
      <c r="O16" s="73" t="s">
        <v>62</v>
      </c>
      <c r="P16" s="74">
        <f>12/12</f>
        <v>1</v>
      </c>
      <c r="Q16" s="75">
        <f>12/12</f>
        <v>1</v>
      </c>
      <c r="R16" s="75">
        <f t="shared" si="1"/>
        <v>0</v>
      </c>
      <c r="S16" s="75">
        <f>0/12</f>
        <v>0</v>
      </c>
      <c r="T16" s="76">
        <f>0/12</f>
        <v>0</v>
      </c>
      <c r="U16" s="59">
        <v>2002457.06</v>
      </c>
      <c r="V16" s="60">
        <v>6358910.6399999997</v>
      </c>
      <c r="W16" s="61">
        <v>0</v>
      </c>
      <c r="X16" s="45">
        <f t="shared" si="0"/>
        <v>0</v>
      </c>
      <c r="Y16" s="46">
        <f t="shared" si="0"/>
        <v>0</v>
      </c>
    </row>
    <row r="17" spans="1:25" s="62" customFormat="1" ht="28.5" customHeight="1" thickBot="1">
      <c r="A17" s="9"/>
      <c r="B17" s="47" t="s">
        <v>34</v>
      </c>
      <c r="C17" s="48" t="s">
        <v>35</v>
      </c>
      <c r="D17" s="49" t="s">
        <v>36</v>
      </c>
      <c r="E17" s="50" t="s">
        <v>37</v>
      </c>
      <c r="F17" s="51" t="s">
        <v>38</v>
      </c>
      <c r="G17" s="52" t="s">
        <v>63</v>
      </c>
      <c r="H17" s="53">
        <v>3049</v>
      </c>
      <c r="I17" s="83"/>
      <c r="J17" s="55"/>
      <c r="K17" s="55"/>
      <c r="L17" s="55"/>
      <c r="M17" s="55"/>
      <c r="N17" s="55"/>
      <c r="O17" s="84"/>
      <c r="P17" s="74"/>
      <c r="Q17" s="75"/>
      <c r="R17" s="75"/>
      <c r="S17" s="75"/>
      <c r="T17" s="76"/>
      <c r="U17" s="59">
        <v>1492793.18</v>
      </c>
      <c r="V17" s="60">
        <v>1512793.18</v>
      </c>
      <c r="W17" s="61">
        <v>0</v>
      </c>
      <c r="X17" s="45">
        <f t="shared" si="0"/>
        <v>0</v>
      </c>
      <c r="Y17" s="46">
        <f t="shared" si="0"/>
        <v>0</v>
      </c>
    </row>
    <row r="18" spans="1:25" s="62" customFormat="1" ht="36.75" customHeight="1" thickBot="1">
      <c r="A18" s="9"/>
      <c r="B18" s="47" t="s">
        <v>34</v>
      </c>
      <c r="C18" s="48" t="s">
        <v>64</v>
      </c>
      <c r="D18" s="49" t="s">
        <v>36</v>
      </c>
      <c r="E18" s="50" t="s">
        <v>37</v>
      </c>
      <c r="F18" s="51" t="s">
        <v>38</v>
      </c>
      <c r="G18" s="63" t="s">
        <v>65</v>
      </c>
      <c r="H18" s="64">
        <v>3049</v>
      </c>
      <c r="I18" s="65" t="s">
        <v>66</v>
      </c>
      <c r="J18" s="66"/>
      <c r="K18" s="66"/>
      <c r="L18" s="66"/>
      <c r="M18" s="66"/>
      <c r="N18" s="66"/>
      <c r="O18" s="67" t="s">
        <v>67</v>
      </c>
      <c r="P18" s="68">
        <f>55/55</f>
        <v>1</v>
      </c>
      <c r="Q18" s="68">
        <f>55/55</f>
        <v>1</v>
      </c>
      <c r="R18" s="68">
        <f t="shared" si="1"/>
        <v>0</v>
      </c>
      <c r="S18" s="68">
        <f>0/55</f>
        <v>0</v>
      </c>
      <c r="T18" s="68">
        <f>0/55</f>
        <v>0</v>
      </c>
      <c r="U18" s="77">
        <v>543514.31999999995</v>
      </c>
      <c r="V18" s="60">
        <v>544658.22</v>
      </c>
      <c r="W18" s="61">
        <v>0</v>
      </c>
      <c r="X18" s="45">
        <f t="shared" si="0"/>
        <v>0</v>
      </c>
      <c r="Y18" s="46">
        <f t="shared" si="0"/>
        <v>0</v>
      </c>
    </row>
    <row r="19" spans="1:25" s="62" customFormat="1" ht="36.75" customHeight="1" thickBot="1">
      <c r="A19" s="9"/>
      <c r="B19" s="47" t="s">
        <v>34</v>
      </c>
      <c r="C19" s="48" t="s">
        <v>35</v>
      </c>
      <c r="D19" s="49" t="s">
        <v>36</v>
      </c>
      <c r="E19" s="50" t="s">
        <v>37</v>
      </c>
      <c r="F19" s="51" t="s">
        <v>38</v>
      </c>
      <c r="G19" s="63" t="s">
        <v>68</v>
      </c>
      <c r="H19" s="64">
        <v>3049</v>
      </c>
      <c r="I19" s="65" t="s">
        <v>69</v>
      </c>
      <c r="J19" s="66"/>
      <c r="K19" s="66"/>
      <c r="L19" s="66"/>
      <c r="M19" s="66"/>
      <c r="N19" s="66"/>
      <c r="O19" s="67" t="s">
        <v>70</v>
      </c>
      <c r="P19" s="68">
        <f>586/586</f>
        <v>1</v>
      </c>
      <c r="Q19" s="68">
        <f>586/586</f>
        <v>1</v>
      </c>
      <c r="R19" s="68">
        <f t="shared" si="1"/>
        <v>0</v>
      </c>
      <c r="S19" s="68">
        <f>0/586</f>
        <v>0</v>
      </c>
      <c r="T19" s="68">
        <f>0/586</f>
        <v>0</v>
      </c>
      <c r="U19" s="59">
        <v>2626512.35</v>
      </c>
      <c r="V19" s="60">
        <v>2626512.35</v>
      </c>
      <c r="W19" s="61">
        <v>0</v>
      </c>
      <c r="X19" s="45">
        <f t="shared" si="0"/>
        <v>0</v>
      </c>
      <c r="Y19" s="46">
        <f t="shared" si="0"/>
        <v>0</v>
      </c>
    </row>
    <row r="20" spans="1:25" s="62" customFormat="1" ht="38.25" customHeight="1">
      <c r="A20" s="9"/>
      <c r="B20" s="85" t="s">
        <v>34</v>
      </c>
      <c r="C20" s="86" t="s">
        <v>35</v>
      </c>
      <c r="D20" s="87" t="s">
        <v>36</v>
      </c>
      <c r="E20" s="87" t="s">
        <v>37</v>
      </c>
      <c r="F20" s="88" t="s">
        <v>38</v>
      </c>
      <c r="G20" s="89" t="s">
        <v>71</v>
      </c>
      <c r="H20" s="89">
        <v>3049</v>
      </c>
      <c r="I20" s="90" t="s">
        <v>72</v>
      </c>
      <c r="J20" s="72"/>
      <c r="K20" s="72"/>
      <c r="L20" s="72"/>
      <c r="M20" s="72"/>
      <c r="N20" s="72"/>
      <c r="O20" s="91" t="s">
        <v>73</v>
      </c>
      <c r="P20" s="68">
        <f>150/150</f>
        <v>1</v>
      </c>
      <c r="Q20" s="68">
        <f>150/150</f>
        <v>1</v>
      </c>
      <c r="R20" s="68">
        <f t="shared" si="1"/>
        <v>0</v>
      </c>
      <c r="S20" s="68">
        <f>0/150</f>
        <v>0</v>
      </c>
      <c r="T20" s="68">
        <f>0/150</f>
        <v>0</v>
      </c>
      <c r="U20" s="92">
        <v>60800</v>
      </c>
      <c r="V20" s="93">
        <v>59656.1</v>
      </c>
      <c r="W20" s="94">
        <v>0</v>
      </c>
      <c r="X20" s="95">
        <f>W20/U20</f>
        <v>0</v>
      </c>
      <c r="Y20" s="96">
        <f>X20/V20</f>
        <v>0</v>
      </c>
    </row>
    <row r="21" spans="1:25" s="62" customFormat="1" ht="28.5" customHeight="1" thickBot="1">
      <c r="A21" s="9"/>
      <c r="B21" s="85"/>
      <c r="C21" s="86"/>
      <c r="D21" s="87"/>
      <c r="E21" s="87"/>
      <c r="F21" s="88"/>
      <c r="G21" s="97"/>
      <c r="H21" s="97"/>
      <c r="I21" s="98" t="s">
        <v>74</v>
      </c>
      <c r="J21" s="55"/>
      <c r="K21" s="55"/>
      <c r="L21" s="55"/>
      <c r="M21" s="55"/>
      <c r="N21" s="55"/>
      <c r="O21" s="99" t="s">
        <v>75</v>
      </c>
      <c r="P21" s="68">
        <f>20/20</f>
        <v>1</v>
      </c>
      <c r="Q21" s="68">
        <f>20/20</f>
        <v>1</v>
      </c>
      <c r="R21" s="68">
        <f t="shared" si="1"/>
        <v>0</v>
      </c>
      <c r="S21" s="68">
        <f>0/20</f>
        <v>0</v>
      </c>
      <c r="T21" s="68">
        <f>0/20</f>
        <v>0</v>
      </c>
      <c r="U21" s="92"/>
      <c r="V21" s="93"/>
      <c r="W21" s="94"/>
      <c r="X21" s="95"/>
      <c r="Y21" s="96"/>
    </row>
    <row r="22" spans="1:25" s="62" customFormat="1" ht="36.75" customHeight="1" thickBot="1">
      <c r="A22" s="9"/>
      <c r="B22" s="47" t="s">
        <v>34</v>
      </c>
      <c r="C22" s="48" t="s">
        <v>35</v>
      </c>
      <c r="D22" s="49" t="s">
        <v>36</v>
      </c>
      <c r="E22" s="50" t="s">
        <v>37</v>
      </c>
      <c r="F22" s="51" t="s">
        <v>38</v>
      </c>
      <c r="G22" s="63" t="s">
        <v>76</v>
      </c>
      <c r="H22" s="64">
        <v>3049</v>
      </c>
      <c r="I22" s="65" t="s">
        <v>77</v>
      </c>
      <c r="J22" s="66"/>
      <c r="K22" s="66"/>
      <c r="L22" s="66"/>
      <c r="M22" s="66"/>
      <c r="N22" s="66"/>
      <c r="O22" s="67" t="s">
        <v>78</v>
      </c>
      <c r="P22" s="68">
        <f>100/100</f>
        <v>1</v>
      </c>
      <c r="Q22" s="68">
        <f>100/100</f>
        <v>1</v>
      </c>
      <c r="R22" s="68">
        <f t="shared" si="1"/>
        <v>0</v>
      </c>
      <c r="S22" s="68">
        <f>0/100</f>
        <v>0</v>
      </c>
      <c r="T22" s="68">
        <f>0/100</f>
        <v>0</v>
      </c>
      <c r="U22" s="59">
        <v>591272.88</v>
      </c>
      <c r="V22" s="60">
        <v>591272.88</v>
      </c>
      <c r="W22" s="61">
        <v>0</v>
      </c>
      <c r="X22" s="95">
        <f>W22/U22</f>
        <v>0</v>
      </c>
      <c r="Y22" s="96">
        <f t="shared" ref="Y22" si="2">X22/V22</f>
        <v>0</v>
      </c>
    </row>
    <row r="23" spans="1:25" s="62" customFormat="1" ht="36.75" customHeight="1" thickBot="1">
      <c r="A23" s="9"/>
      <c r="B23" s="47" t="s">
        <v>34</v>
      </c>
      <c r="C23" s="48" t="s">
        <v>35</v>
      </c>
      <c r="D23" s="49" t="s">
        <v>36</v>
      </c>
      <c r="E23" s="50" t="s">
        <v>37</v>
      </c>
      <c r="F23" s="51" t="s">
        <v>38</v>
      </c>
      <c r="G23" s="63" t="s">
        <v>79</v>
      </c>
      <c r="H23" s="64">
        <v>3049</v>
      </c>
      <c r="I23" s="65" t="s">
        <v>80</v>
      </c>
      <c r="J23" s="66"/>
      <c r="K23" s="66"/>
      <c r="L23" s="66"/>
      <c r="M23" s="66"/>
      <c r="N23" s="66"/>
      <c r="O23" s="67" t="s">
        <v>81</v>
      </c>
      <c r="P23" s="68">
        <f>150/150</f>
        <v>1</v>
      </c>
      <c r="Q23" s="68">
        <f>150/150</f>
        <v>1</v>
      </c>
      <c r="R23" s="68">
        <f t="shared" si="1"/>
        <v>0</v>
      </c>
      <c r="S23" s="68">
        <f>0/150</f>
        <v>0</v>
      </c>
      <c r="T23" s="68">
        <f>0/150</f>
        <v>0</v>
      </c>
      <c r="U23" s="59">
        <v>200000</v>
      </c>
      <c r="V23" s="60">
        <v>200000</v>
      </c>
      <c r="W23" s="61">
        <v>0</v>
      </c>
      <c r="X23" s="95"/>
      <c r="Y23" s="96"/>
    </row>
    <row r="24" spans="1:25" s="62" customFormat="1" ht="36.75" customHeight="1" thickBot="1">
      <c r="A24" s="9"/>
      <c r="B24" s="47" t="s">
        <v>34</v>
      </c>
      <c r="C24" s="48" t="s">
        <v>35</v>
      </c>
      <c r="D24" s="49" t="s">
        <v>36</v>
      </c>
      <c r="E24" s="50" t="s">
        <v>37</v>
      </c>
      <c r="F24" s="51" t="s">
        <v>38</v>
      </c>
      <c r="G24" s="63" t="s">
        <v>82</v>
      </c>
      <c r="H24" s="64">
        <v>3049</v>
      </c>
      <c r="I24" s="65" t="s">
        <v>83</v>
      </c>
      <c r="J24" s="66"/>
      <c r="K24" s="66"/>
      <c r="L24" s="66"/>
      <c r="M24" s="66"/>
      <c r="N24" s="66"/>
      <c r="O24" s="67" t="s">
        <v>84</v>
      </c>
      <c r="P24" s="68">
        <f>300/300</f>
        <v>1</v>
      </c>
      <c r="Q24" s="68">
        <f>300/300</f>
        <v>1</v>
      </c>
      <c r="R24" s="68">
        <f t="shared" si="1"/>
        <v>0</v>
      </c>
      <c r="S24" s="68">
        <f>0/300</f>
        <v>0</v>
      </c>
      <c r="T24" s="68">
        <f>0/300</f>
        <v>0</v>
      </c>
      <c r="U24" s="59">
        <v>746658.03</v>
      </c>
      <c r="V24" s="60">
        <v>746658.03</v>
      </c>
      <c r="W24" s="61">
        <v>0</v>
      </c>
      <c r="X24" s="95">
        <f t="shared" ref="X24:Y24" si="3">W24/U24</f>
        <v>0</v>
      </c>
      <c r="Y24" s="96">
        <f t="shared" si="3"/>
        <v>0</v>
      </c>
    </row>
    <row r="25" spans="1:25" ht="27" customHeight="1" thickBot="1">
      <c r="B25" s="100" t="s">
        <v>34</v>
      </c>
      <c r="C25" s="101" t="s">
        <v>35</v>
      </c>
      <c r="D25" s="102" t="s">
        <v>36</v>
      </c>
      <c r="E25" s="33" t="s">
        <v>37</v>
      </c>
      <c r="F25" s="34" t="s">
        <v>38</v>
      </c>
      <c r="G25" s="103" t="s">
        <v>85</v>
      </c>
      <c r="H25" s="104">
        <v>3049</v>
      </c>
      <c r="I25" s="105" t="s">
        <v>86</v>
      </c>
      <c r="J25" s="106" t="s">
        <v>41</v>
      </c>
      <c r="K25" s="106" t="s">
        <v>42</v>
      </c>
      <c r="L25" s="106" t="s">
        <v>43</v>
      </c>
      <c r="M25" s="106" t="s">
        <v>87</v>
      </c>
      <c r="N25" s="106"/>
      <c r="O25" s="107"/>
      <c r="P25" s="108"/>
      <c r="Q25" s="108"/>
      <c r="R25" s="68">
        <f t="shared" si="1"/>
        <v>0</v>
      </c>
      <c r="S25" s="109"/>
      <c r="T25" s="110"/>
      <c r="U25" s="111">
        <v>466928</v>
      </c>
      <c r="V25" s="112">
        <v>466928</v>
      </c>
      <c r="W25" s="113">
        <v>0</v>
      </c>
      <c r="X25" s="95"/>
      <c r="Y25" s="96"/>
    </row>
    <row r="26" spans="1:25" ht="30" customHeight="1">
      <c r="B26" s="100" t="s">
        <v>34</v>
      </c>
      <c r="C26" s="101" t="s">
        <v>35</v>
      </c>
      <c r="D26" s="102" t="s">
        <v>36</v>
      </c>
      <c r="E26" s="33" t="s">
        <v>37</v>
      </c>
      <c r="F26" s="33" t="s">
        <v>38</v>
      </c>
      <c r="G26" s="114" t="s">
        <v>88</v>
      </c>
      <c r="H26" s="115">
        <v>3049</v>
      </c>
      <c r="I26" s="116"/>
      <c r="J26" s="117" t="s">
        <v>41</v>
      </c>
      <c r="K26" s="117" t="s">
        <v>42</v>
      </c>
      <c r="L26" s="117"/>
      <c r="M26" s="117"/>
      <c r="N26" s="117"/>
      <c r="O26" s="118"/>
      <c r="P26" s="108"/>
      <c r="Q26" s="108"/>
      <c r="R26" s="68">
        <f t="shared" si="1"/>
        <v>0</v>
      </c>
      <c r="S26" s="109"/>
      <c r="T26" s="110"/>
      <c r="U26" s="111">
        <v>14556400.640000001</v>
      </c>
      <c r="V26" s="112">
        <v>14836400.640000001</v>
      </c>
      <c r="W26" s="113">
        <v>0</v>
      </c>
      <c r="X26" s="95">
        <f t="shared" ref="X26:Y26" si="4">W26/U26</f>
        <v>0</v>
      </c>
      <c r="Y26" s="96">
        <f t="shared" si="4"/>
        <v>0</v>
      </c>
    </row>
    <row r="27" spans="1:25" s="129" customFormat="1" ht="28.5" customHeight="1">
      <c r="A27" s="119"/>
      <c r="B27" s="100" t="s">
        <v>34</v>
      </c>
      <c r="C27" s="101" t="s">
        <v>35</v>
      </c>
      <c r="D27" s="102" t="s">
        <v>36</v>
      </c>
      <c r="E27" s="33" t="s">
        <v>37</v>
      </c>
      <c r="F27" s="33" t="s">
        <v>38</v>
      </c>
      <c r="G27" s="120" t="s">
        <v>89</v>
      </c>
      <c r="H27" s="115">
        <v>3049</v>
      </c>
      <c r="I27" s="100"/>
      <c r="J27" s="121" t="s">
        <v>41</v>
      </c>
      <c r="K27" s="121" t="s">
        <v>90</v>
      </c>
      <c r="L27" s="121"/>
      <c r="M27" s="121"/>
      <c r="N27" s="122"/>
      <c r="O27" s="123"/>
      <c r="P27" s="124"/>
      <c r="Q27" s="125"/>
      <c r="R27" s="68">
        <f t="shared" si="1"/>
        <v>0</v>
      </c>
      <c r="S27" s="126"/>
      <c r="T27" s="110"/>
      <c r="U27" s="127">
        <v>3214821.8</v>
      </c>
      <c r="V27" s="112">
        <v>3216621.8</v>
      </c>
      <c r="W27" s="128">
        <v>0</v>
      </c>
      <c r="X27" s="95"/>
      <c r="Y27" s="96"/>
    </row>
    <row r="28" spans="1:25" s="129" customFormat="1" ht="27" customHeight="1">
      <c r="A28" s="119"/>
      <c r="B28" s="100" t="s">
        <v>34</v>
      </c>
      <c r="C28" s="101" t="s">
        <v>35</v>
      </c>
      <c r="D28" s="102" t="s">
        <v>36</v>
      </c>
      <c r="E28" s="33" t="s">
        <v>37</v>
      </c>
      <c r="F28" s="33" t="s">
        <v>38</v>
      </c>
      <c r="G28" s="120" t="s">
        <v>91</v>
      </c>
      <c r="H28" s="115">
        <v>3049</v>
      </c>
      <c r="I28" s="100"/>
      <c r="J28" s="121" t="s">
        <v>41</v>
      </c>
      <c r="K28" s="121" t="s">
        <v>90</v>
      </c>
      <c r="L28" s="121"/>
      <c r="M28" s="121"/>
      <c r="N28" s="122"/>
      <c r="O28" s="123"/>
      <c r="P28" s="130"/>
      <c r="Q28" s="126"/>
      <c r="R28" s="126"/>
      <c r="S28" s="126"/>
      <c r="T28" s="110"/>
      <c r="U28" s="127">
        <v>1806799.02</v>
      </c>
      <c r="V28" s="112">
        <v>1806799.02</v>
      </c>
      <c r="W28" s="128">
        <v>0</v>
      </c>
      <c r="X28" s="95">
        <f t="shared" ref="X28" si="5">W28/U28</f>
        <v>0</v>
      </c>
      <c r="Y28" s="96">
        <f>X28/V28</f>
        <v>0</v>
      </c>
    </row>
    <row r="29" spans="1:25">
      <c r="B29" s="131"/>
      <c r="C29" s="132"/>
      <c r="D29" s="133"/>
      <c r="E29" s="134"/>
      <c r="F29" s="134"/>
      <c r="G29" s="135"/>
      <c r="H29" s="136"/>
      <c r="I29" s="136"/>
      <c r="J29" s="137"/>
      <c r="K29" s="137"/>
      <c r="L29" s="137"/>
      <c r="M29" s="137"/>
      <c r="N29" s="137"/>
      <c r="O29" s="134"/>
      <c r="P29" s="138"/>
      <c r="Q29" s="139"/>
      <c r="R29" s="139"/>
      <c r="S29" s="139"/>
      <c r="T29" s="140"/>
      <c r="U29" s="141"/>
      <c r="V29" s="142"/>
      <c r="W29" s="143"/>
      <c r="X29" s="95"/>
      <c r="Y29" s="96"/>
    </row>
    <row r="30" spans="1:25" s="154" customFormat="1">
      <c r="A30" s="144"/>
      <c r="B30" s="145"/>
      <c r="C30" s="146" t="s">
        <v>92</v>
      </c>
      <c r="D30" s="147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9"/>
      <c r="Q30" s="150"/>
      <c r="R30" s="150"/>
      <c r="S30" s="150"/>
      <c r="T30" s="151"/>
      <c r="U30" s="152">
        <f>SUM(U9:U28)</f>
        <v>75052064.129999995</v>
      </c>
      <c r="V30" s="152">
        <f>SUM(V9:V28)</f>
        <v>86205356.960000008</v>
      </c>
      <c r="W30" s="153">
        <f>SUM(W9:W28)</f>
        <v>0</v>
      </c>
      <c r="X30" s="153"/>
      <c r="Y30" s="153"/>
    </row>
    <row r="31" spans="1:25">
      <c r="B31" s="1"/>
      <c r="C31" s="1"/>
      <c r="D31" s="15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U31" s="156"/>
      <c r="V31" s="157"/>
      <c r="W31" s="158"/>
    </row>
    <row r="32" spans="1:25">
      <c r="B32" s="159" t="s">
        <v>93</v>
      </c>
      <c r="G32" s="1"/>
      <c r="H32" s="1"/>
      <c r="I32" s="1"/>
      <c r="J32" s="1"/>
      <c r="K32" s="1"/>
      <c r="L32" s="1"/>
      <c r="M32" s="1"/>
      <c r="N32" s="1"/>
      <c r="O32" s="1"/>
      <c r="U32" s="156"/>
      <c r="V32" s="156"/>
      <c r="W32" s="156"/>
    </row>
    <row r="33" spans="16:25">
      <c r="U33" s="156"/>
      <c r="V33" s="161"/>
    </row>
    <row r="34" spans="16:25">
      <c r="P34" s="162"/>
      <c r="Q34" s="163"/>
      <c r="R34" s="163"/>
      <c r="S34" s="163"/>
      <c r="T34" s="163"/>
      <c r="U34" s="163"/>
      <c r="V34" s="163"/>
      <c r="W34" s="163"/>
      <c r="X34" s="163"/>
      <c r="Y34" s="163"/>
    </row>
  </sheetData>
  <mergeCells count="76">
    <mergeCell ref="C30:D30"/>
    <mergeCell ref="P30:T30"/>
    <mergeCell ref="X24:X25"/>
    <mergeCell ref="Y24:Y25"/>
    <mergeCell ref="X26:X27"/>
    <mergeCell ref="Y26:Y27"/>
    <mergeCell ref="X28:X29"/>
    <mergeCell ref="Y28:Y29"/>
    <mergeCell ref="U20:U21"/>
    <mergeCell ref="V20:V21"/>
    <mergeCell ref="W20:W21"/>
    <mergeCell ref="X20:X21"/>
    <mergeCell ref="Y20:Y21"/>
    <mergeCell ref="X22:X23"/>
    <mergeCell ref="Y22:Y23"/>
    <mergeCell ref="T16:T17"/>
    <mergeCell ref="B20:B21"/>
    <mergeCell ref="C20:C21"/>
    <mergeCell ref="D20:D21"/>
    <mergeCell ref="E20:E21"/>
    <mergeCell ref="F20:F21"/>
    <mergeCell ref="G20:G21"/>
    <mergeCell ref="H20:H21"/>
    <mergeCell ref="I16:I17"/>
    <mergeCell ref="O16:O17"/>
    <mergeCell ref="P16:P17"/>
    <mergeCell ref="Q16:Q17"/>
    <mergeCell ref="R16:R17"/>
    <mergeCell ref="S16:S17"/>
    <mergeCell ref="S9:S10"/>
    <mergeCell ref="T9:T10"/>
    <mergeCell ref="I13:I15"/>
    <mergeCell ref="O13:O15"/>
    <mergeCell ref="P13:P15"/>
    <mergeCell ref="Q13:Q15"/>
    <mergeCell ref="R13:R15"/>
    <mergeCell ref="S13:S15"/>
    <mergeCell ref="T13:T15"/>
    <mergeCell ref="S7:T7"/>
    <mergeCell ref="U7:U8"/>
    <mergeCell ref="V7:V8"/>
    <mergeCell ref="W7:W8"/>
    <mergeCell ref="X7:Y7"/>
    <mergeCell ref="I9:I10"/>
    <mergeCell ref="O9:O10"/>
    <mergeCell ref="P9:P10"/>
    <mergeCell ref="Q9:Q10"/>
    <mergeCell ref="R9:R10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B6:C6"/>
    <mergeCell ref="D6:H6"/>
    <mergeCell ref="I6:O6"/>
    <mergeCell ref="P6:T6"/>
    <mergeCell ref="U6:Y6"/>
    <mergeCell ref="B7:B8"/>
    <mergeCell ref="C7:C8"/>
    <mergeCell ref="D7:D8"/>
    <mergeCell ref="E7:E8"/>
    <mergeCell ref="F7:F8"/>
    <mergeCell ref="B1:I2"/>
    <mergeCell ref="O1:V2"/>
    <mergeCell ref="B3:I3"/>
    <mergeCell ref="O3:V3"/>
    <mergeCell ref="B4:I4"/>
    <mergeCell ref="O4:V4"/>
  </mergeCells>
  <dataValidations count="16">
    <dataValidation allowBlank="1" showInputMessage="1" showErrorMessage="1" prompt="Nivel cuantificable anual de las metas aprobadas y modificadas." sqref="P6:T6" xr:uid="{E15FD236-1856-4F65-A948-F2A0F87A784C}"/>
    <dataValidation allowBlank="1" showInputMessage="1" showErrorMessage="1" prompt="Valor absoluto y relativo que registre el gasto con relación a la meta anual." sqref="U6:Y6" xr:uid="{A54CBD97-898A-4BA4-8249-D799A5DED4C6}"/>
    <dataValidation allowBlank="1" showInputMessage="1" showErrorMessage="1" prompt="Señalar el eje al que se encuentra alineado el programa." sqref="B7:B8" xr:uid="{BD1C3E2C-94FA-4770-889E-73A3416C3102}"/>
    <dataValidation allowBlank="1" showInputMessage="1" showErrorMessage="1" prompt="Señalar la estrategia transversal a la que se encuentra alineada el programa." sqref="C7:C8" xr:uid="{3BE0F35D-2D5E-4E8C-92EB-EB926DC931FD}"/>
    <dataValidation allowBlank="1" showInputMessage="1" showErrorMessage="1" prompt="Señalar el código de la finalidad de acuerdo a la clasificación funcional del gasto publicada en el DOF el 27 de diciembre de 2010." sqref="D7:D8" xr:uid="{9B4CEB8D-0467-4781-B1D8-D7D815C1B757}"/>
    <dataValidation allowBlank="1" showInputMessage="1" showErrorMessage="1" prompt="Señalarel código de la función de acuerdo a la clasificación funcional del gasto publicada en el DOF el 27 de diciembre de 2010." sqref="E7:E8" xr:uid="{BCAFB5DB-F19F-443B-B1E0-2860C1AAE238}"/>
    <dataValidation allowBlank="1" showInputMessage="1" showErrorMessage="1" prompt="Señalar el código de la subfunción de acuerdo a la clasificación funcional del gasto publicada en el DOF el 27 de diciembre de 2010." sqref="F7:F8" xr:uid="{C08EE4D2-B879-4EE0-8FA2-4A4A735D4562}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7:G8" xr:uid="{46D86468-BC22-4457-A694-CB96B0B1D088}"/>
    <dataValidation allowBlank="1" showInputMessage="1" showErrorMessage="1" prompt="Unidad responsable del programa." sqref="H7:H8" xr:uid="{ABFED69E-1E42-401E-A789-9FEC470D5EBB}"/>
    <dataValidation allowBlank="1" showInputMessage="1" showErrorMessage="1" prompt="La expresión que identifica al indicador y que manifiesta lo que se desea medir con él." sqref="I7:I8" xr:uid="{E815B2AF-C4EF-4172-8345-F0F6966BB6C1}"/>
    <dataValidation allowBlank="1" showInputMessage="1" showErrorMessage="1" prompt="Señalar el nivel de objetivos de la MIR con el que se relaciona el indicador.  Ej: Actividad, componente, propósito, fin." sqref="J7:J8" xr:uid="{3EA3E614-6920-4E7E-B693-7A8A65DC7368}"/>
    <dataValidation allowBlank="1" showInputMessage="1" showErrorMessage="1" prompt="Indicar si el indicador es estratégico o de gestión." sqref="K7:K8" xr:uid="{8D0C8CB3-9019-469F-9CF0-8595E3EC6A32}"/>
    <dataValidation allowBlank="1" showInputMessage="1" showErrorMessage="1" prompt="Hace referencia a la periodicidad en el tiempo con que se realiza la medición del indicador." sqref="M7:M8" xr:uid="{6AA17E71-493B-4DDC-8550-46794429556E}"/>
    <dataValidation allowBlank="1" showInputMessage="1" showErrorMessage="1" prompt="Hace referencia a la determinación concreta de la unidad de medición en que se quiere expresar el resultado del indicador. Ej: porcentaje, becas otorgadas, etc." sqref="N7:N8" xr:uid="{E7046EE3-A4A2-4064-A033-EA7139FA6EBA}"/>
    <dataValidation allowBlank="1" showInputMessage="1" showErrorMessage="1" prompt="Se refiere a la expresión matemática del indicador. Determina la forma en que se relacionan las variables." sqref="O7:O8" xr:uid="{AD434C0F-5E32-46B3-9A74-655CBC2475BD}"/>
    <dataValidation allowBlank="1" showInputMessage="1" showErrorMessage="1" prompt="Señalar la dimensión bajo la cual se mide el objetivo. Ej: eficiencia, eficacia, economía, calidad." sqref="L7:L8" xr:uid="{2A2E7103-61B3-40FD-B767-E871174E22F0}"/>
  </dataValidations>
  <printOptions horizontalCentered="1"/>
  <pageMargins left="7.874015748031496E-2" right="7.874015748031496E-2" top="0.35433070866141736" bottom="0.15748031496062992" header="0.31496062992125984" footer="0.31496062992125984"/>
  <pageSetup scale="7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 enero-febrero-marzo 2023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2023-05-16T18:37:42Z</dcterms:created>
  <dcterms:modified xsi:type="dcterms:W3CDTF">2023-05-16T18:38:06Z</dcterms:modified>
</cp:coreProperties>
</file>