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abilidad\MARTIN\MANUALES\ESTADOS FINANCIEROS 3ER TRIMESTRE 2023\3.- INFORMACION PROGRAMATICA 3ER TRIM 23\"/>
    </mc:Choice>
  </mc:AlternateContent>
  <xr:revisionPtr revIDLastSave="0" documentId="13_ncr:1_{1FC36BE9-872B-4711-997D-950C43A93383}" xr6:coauthVersionLast="36" xr6:coauthVersionMax="47" xr10:uidLastSave="{00000000-0000-0000-0000-000000000000}"/>
  <bookViews>
    <workbookView xWindow="0" yWindow="0" windowWidth="20490" windowHeight="7425" xr2:uid="{00000000-000D-0000-FFFF-FFFF00000000}"/>
  </bookViews>
  <sheets>
    <sheet name="INR" sheetId="5" r:id="rId1"/>
    <sheet name="Hoja1" sheetId="7" state="hidden" r:id="rId2"/>
  </sheets>
  <definedNames>
    <definedName name="_ftn1" localSheetId="0">INR!#REF!</definedName>
    <definedName name="_ftnref1" localSheetId="0">INR!#REF!</definedName>
  </definedNames>
  <calcPr calcId="191029"/>
</workbook>
</file>

<file path=xl/calcChain.xml><?xml version="1.0" encoding="utf-8"?>
<calcChain xmlns="http://schemas.openxmlformats.org/spreadsheetml/2006/main">
  <c r="V14" i="5" l="1"/>
  <c r="U14" i="5"/>
  <c r="T14" i="5"/>
  <c r="V20" i="5"/>
  <c r="U20" i="5"/>
  <c r="T20" i="5"/>
  <c r="V11" i="5"/>
  <c r="U11" i="5"/>
  <c r="T11" i="5"/>
  <c r="V19" i="5"/>
  <c r="U19" i="5"/>
  <c r="T19" i="5"/>
  <c r="S11" i="5" l="1"/>
  <c r="R11" i="5"/>
  <c r="S19" i="5"/>
  <c r="R19" i="5"/>
  <c r="V13" i="5"/>
  <c r="U13" i="5"/>
  <c r="T13" i="5"/>
  <c r="S13" i="5"/>
  <c r="R13" i="5"/>
  <c r="V22" i="5"/>
  <c r="U22" i="5"/>
  <c r="T22" i="5"/>
  <c r="S22" i="5"/>
  <c r="R22" i="5"/>
  <c r="V21" i="5"/>
  <c r="U21" i="5"/>
  <c r="T21" i="5"/>
  <c r="S21" i="5"/>
  <c r="R21" i="5"/>
  <c r="S20" i="5"/>
  <c r="R20" i="5"/>
  <c r="V23" i="5"/>
  <c r="U23" i="5"/>
  <c r="T23" i="5"/>
  <c r="S23" i="5"/>
  <c r="R23" i="5"/>
  <c r="V17" i="5"/>
  <c r="U17" i="5"/>
  <c r="T17" i="5"/>
  <c r="S17" i="5"/>
  <c r="R17" i="5"/>
  <c r="V8" i="5"/>
  <c r="U8" i="5"/>
  <c r="T8" i="5"/>
  <c r="S8" i="5"/>
  <c r="R8" i="5"/>
  <c r="S14" i="5"/>
  <c r="R14" i="5"/>
  <c r="V12" i="5"/>
  <c r="U12" i="5"/>
  <c r="T12" i="5"/>
  <c r="S12" i="5"/>
  <c r="R12" i="5"/>
  <c r="V15" i="5"/>
  <c r="U15" i="5"/>
  <c r="T15" i="5"/>
  <c r="R15" i="5" l="1"/>
  <c r="S15" i="5"/>
</calcChain>
</file>

<file path=xl/sharedStrings.xml><?xml version="1.0" encoding="utf-8"?>
<sst xmlns="http://schemas.openxmlformats.org/spreadsheetml/2006/main" count="265" uniqueCount="155">
  <si>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</si>
  <si>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</si>
  <si>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</si>
  <si>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</si>
  <si>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</si>
  <si>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</si>
  <si>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</si>
  <si>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</si>
  <si>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Nombre de la dependencia o entidad que lo ejecuta
</t>
  </si>
  <si>
    <t xml:space="preserve">Aprobado
</t>
  </si>
  <si>
    <t>Modificado</t>
  </si>
  <si>
    <t xml:space="preserve">Devengado
</t>
  </si>
  <si>
    <t xml:space="preserve">Ejercido
</t>
  </si>
  <si>
    <t xml:space="preserve">Pagado
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</si>
  <si>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</si>
  <si>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</si>
  <si>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</si>
  <si>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</si>
  <si>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</si>
  <si>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</si>
  <si>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</si>
  <si>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</si>
  <si>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</si>
  <si>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</si>
  <si>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</si>
  <si>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</si>
  <si>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</si>
  <si>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S Sujetos a Reglas de Operación</t>
  </si>
  <si>
    <t>Desarrollo Social</t>
  </si>
  <si>
    <t>FIN</t>
  </si>
  <si>
    <t>U Otros Subsidios</t>
  </si>
  <si>
    <t>Desarrollo Económico</t>
  </si>
  <si>
    <t>PROPÓSITO</t>
  </si>
  <si>
    <t>E Prestación de Servicios Públicos</t>
  </si>
  <si>
    <t>Gobierno y Finanzas</t>
  </si>
  <si>
    <t>COMPONENTE</t>
  </si>
  <si>
    <t>B Provisión de Bienes Públicos</t>
  </si>
  <si>
    <t>Otros</t>
  </si>
  <si>
    <t>ACTIVIDAD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</si>
  <si>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</si>
  <si>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</si>
  <si>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</si>
  <si>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</si>
  <si>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</si>
  <si>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</si>
  <si>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</si>
  <si>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</si>
  <si>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</si>
  <si>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</si>
  <si>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</si>
  <si>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</si>
  <si>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</si>
  <si>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</si>
  <si>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</si>
  <si>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</si>
  <si>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</si>
  <si>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</si>
  <si>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</si>
  <si>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N/A</t>
  </si>
  <si>
    <t>GB1008</t>
  </si>
  <si>
    <t>GA2004</t>
  </si>
  <si>
    <t>GC2110</t>
  </si>
  <si>
    <t>PB0769</t>
  </si>
  <si>
    <t>PB0770</t>
  </si>
  <si>
    <t>PB0771</t>
  </si>
  <si>
    <t>PA0772</t>
  </si>
  <si>
    <t>PB0773</t>
  </si>
  <si>
    <t>PB0774</t>
  </si>
  <si>
    <t>PA0775</t>
  </si>
  <si>
    <t>PA0776</t>
  </si>
  <si>
    <t>PB0777</t>
  </si>
  <si>
    <t>PB0778</t>
  </si>
  <si>
    <t>PB0779</t>
  </si>
  <si>
    <t>PB0781</t>
  </si>
  <si>
    <t>PB3170</t>
  </si>
  <si>
    <t>PB3171</t>
  </si>
  <si>
    <t>PB3172</t>
  </si>
  <si>
    <t>Competencias para el trabajo.</t>
  </si>
  <si>
    <t>2.5.3 Educación Superior</t>
  </si>
  <si>
    <t>3049-Universidad Politécnica del Bicentenario</t>
  </si>
  <si>
    <t>Componente</t>
  </si>
  <si>
    <t>Procesos y/o programas educativos certificados y/o acreditados / Procesos y/o programas educativos programados a ser certificados y/o acreditados * 100</t>
  </si>
  <si>
    <t>De la totalidad de los procesos y/o programas educativos programados a ser certificados y/o acreditados, este indicador mostrará el porcentaje de los mismos que se certificó y/o acreditó</t>
  </si>
  <si>
    <t xml:space="preserve">Porcentaje </t>
  </si>
  <si>
    <t xml:space="preserve">Componente </t>
  </si>
  <si>
    <t>Docentes y directivos fortalecidos con alguna acción formativa o laboral / Total de docentes y directivos de la Universidad * 100</t>
  </si>
  <si>
    <t>De la totalidad de los docentes y directivos el indicador muestra el porcentaje de docentes y directivos fortalecidos con alguna acción formativa o laboral</t>
  </si>
  <si>
    <t>Estudiantes participando en cursos, actividades y talleres complementarias para el  desarrollo integral / Estudiantes progragamos para participar en cursos, actividades y talleres complementarias para el  desarrollo integral * 100</t>
  </si>
  <si>
    <t>De la totalidad de los estudiantes el indicador muestra el porcentaje de los estudiantes participando en curos, actividades y talleres complementarios para el desarrollo integral</t>
  </si>
  <si>
    <t>Número de alumnos atendidos / Número de alumnos proyectados a atender * 100</t>
  </si>
  <si>
    <t>Del total de los alumnos proyectados a atender, este indicador mostrará que porcentaje se han atendido</t>
  </si>
  <si>
    <t>Porcentaje</t>
  </si>
  <si>
    <t>Necesidades de infraestructura y equipamiento atendidas / Necesidades de infraestructura y equipamiento identificadas * 100</t>
  </si>
  <si>
    <t>Del total de los necesidades de infraestructura identificadas a atender, este indicador mostrará que porcentaje se han atendido</t>
  </si>
  <si>
    <t>Número de proyectos de investigación desarrollados / Número de proyectos de investigación programados a desarrollar * 100</t>
  </si>
  <si>
    <t>El presente indicador muestra el porcentaje de proyectos desarrollados en el año con respecto a los programados</t>
  </si>
  <si>
    <t>Alumnos atendidos con acciones de fortalecimiento para la vinculación con el entorno / Alumnos programados a ser atendidos con acciones de fortalecimiento para la vinculación con el entorno * 100</t>
  </si>
  <si>
    <t>Muestra del total de alumnos programados a ser atendidos con acciones de fortalecimiento para la vinculacion con el entorno, qué porcentaje fueron atenendidos</t>
  </si>
  <si>
    <t>Alumnos atendidos con acciones para el fortalecimiento de competencias emprendedoras / Alumnos programados para ser atendidos con acciones para el fortalecimiento de competencias emprendedoras *100</t>
  </si>
  <si>
    <t>Alumnos con proyectos en incubadora de empresas / Alumnos con proyectos en incubadora de empresas, programados * 100</t>
  </si>
  <si>
    <t>Muestra del total de alumnos programados para ser atendidos con acciones para el fortalecimiento de compentencias emprendedoras, qué porcentaje fueron atendidos</t>
  </si>
  <si>
    <t>Muestra del total de alumnos con proyectos en incubadora de empresas programados, qué porcentaje fueron incubados</t>
  </si>
  <si>
    <t>Alumnos con formación  y/o certificados en competencias laborales / Alumnos con formación  y/o certificados en competencias laborales, programados * 100</t>
  </si>
  <si>
    <t>Muestra del total de alumnos programados con formación y/certificación en competencias laborales, qué porcentaje de alumnos tienen la formación y/ certificación</t>
  </si>
  <si>
    <t>Becas y apoyos otorgados / Becas y apoyos programados a otorgar * 100</t>
  </si>
  <si>
    <t>Del total de becas y apoyos programados a otorgar, este indicador mostrará que porcentaje se han otorgado</t>
  </si>
  <si>
    <t>Alumnos en riesgo de deserción y reprobación atendidos con apoyo académico y/o psicosocial / Alumnos en riesgo de deserción y reprobación, identificados * 100</t>
  </si>
  <si>
    <t>Del total de alumnos en riesgo de deserción y reprobación identificados, este indicador mostrará que porcentaje de éstos han sido atendidos</t>
  </si>
  <si>
    <t xml:space="preserve">Regulación y supervisión </t>
  </si>
  <si>
    <t>Planeación, seguimiento y evaluación de políticas públicas</t>
  </si>
  <si>
    <t>No</t>
  </si>
  <si>
    <t xml:space="preserve">Si </t>
  </si>
  <si>
    <t>Componente E017.C24: A. Servicios educativos ofertados. UPB</t>
  </si>
  <si>
    <t>ID: 436 - UPB - E057.C27 -
D. Apoyo académico y/o psicosocial a alumnos en riesgo de deserción o reprobación otorgados UPB</t>
  </si>
  <si>
    <t>Componente E057.C27: D. Apoyo académico y/o psicosocial a alumnos en riesgo de deserción o reprobación otorgados UPB</t>
  </si>
  <si>
    <t>ID: 373 - UPB - E017.C24 -
A. Servicios educativos ofertados. UPB</t>
  </si>
  <si>
    <t>Componente P005.C35: C.Los cuerpos académicos y directivos de las instituciones públicas de educación superior son capacitados, actualizados y profesionalizados. UPB</t>
  </si>
  <si>
    <t>ID: 1259 - UPB - P005.C35 -
C.Los cuerpos académicos y directivos de las instituciones públicas de educación superior son capacitados, actualizados y profesionalizados. UPB</t>
  </si>
  <si>
    <t>ID: 713
Clave: P005.C35.I00566 -
Porcentaje de docentes, directivos y personal administrativo fortalecidos con alguna acción formativa y/o de desarrollo profesional.</t>
  </si>
  <si>
    <t>ID: 705
Clave: E017.C24.I00558 -
Porcentaje de alumnos atendidos</t>
  </si>
  <si>
    <t>ID: 811
Clave: E057.C27.I00653 -
Porcentaje de alumnos en riesgo de deserción y reprobación atendidos con apoyo académico y/o psicosocial</t>
  </si>
  <si>
    <t>Componente E038.C80: H. Programas de certificación de competencias laborales ofertados en Educación Superior. UPB</t>
  </si>
  <si>
    <t>ID: 1685 - UPB - E038.C80 -
H. Programas de certificación de competencias laborales ofertados en Educación Superior. UPB</t>
  </si>
  <si>
    <t>ID: 9657
Clave: E038.C80.I06756 -
Porcentaje de alumnos con formación y/o certificados en competencias laborales</t>
  </si>
  <si>
    <t>ID: 1260 - UPB - P005.C36 -
D. Cursos, actividades y talleres para el desarrollo complementario de los alumnos impartidos. UPB</t>
  </si>
  <si>
    <t>ID: 792
Clave: P005.C36.I00635 -
Porcentaje de estudiantes participando en cursos, actividades y talleres complementarias para el desarrollo integral</t>
  </si>
  <si>
    <t>Componente P005.C36: D. Cursos, actividades y talleres para el desarrollo complementario de los alumnos impartidos. UPB</t>
  </si>
  <si>
    <t xml:space="preserve">ID: 1258 - UPB - P005.C34 -
B. Programas, procesos y/o planteles de instituciones de educación superior, certificados. UPB
</t>
  </si>
  <si>
    <t>ID: 652
Clave: P005.C34.I00520 -
Porcentaje de procesos educativos certificados y/o programas educativos acreditados</t>
  </si>
  <si>
    <t xml:space="preserve">Componente P005.C34: B. Programas, procesos y/o planteles de instituciones de educación superior, certificados. UPB
</t>
  </si>
  <si>
    <t xml:space="preserve">Componente E017.C25: B. Infraestructura educativa consolidada. UPB
</t>
  </si>
  <si>
    <t>ID: 394 - UPB - E017.C25 -
B. Infraestructura educativa consolidada. UPB</t>
  </si>
  <si>
    <t>ID: 739
Clave: E017.C25.I00588 -
Porcentaje de necesidades de infraestructura y equipamiento atendidas</t>
  </si>
  <si>
    <t xml:space="preserve">Componente E057.C26: C. Becas y apoyos otorgados a estudiantes de educación media superior y superior UPB
</t>
  </si>
  <si>
    <t>ID: 415 - UPB - E057.C26 -
C. Becas y apoyos otorgados a estudiantes de educación media superior y superior UPB</t>
  </si>
  <si>
    <t>ID: 780
Clave: E057.C26.I00625 -
Porcentaje de becas y apoyos otorgados</t>
  </si>
  <si>
    <t xml:space="preserve">Componente E038.C47: A. Vinculación con el entorno operando. UPB
</t>
  </si>
  <si>
    <t>ID: 297 - UPB - E038.C47 -
A. Vinculación con el entorno operando. UPB</t>
  </si>
  <si>
    <t>ID: 618
Clave: E038.C47.I00493 -
Porcentaje de alumnos atendidos con acciones de fortalecimiento</t>
  </si>
  <si>
    <t xml:space="preserve">Componente E038.C49: F. Programa de aprendizaje para el liderazgo y emprendimiento ofertado en Educación Superior. UPB
</t>
  </si>
  <si>
    <t>ID: 1568 - UPB - E038.C49 -
F. Programa de aprendizaje para el liderazgo y emprendimiento ofertado en Educación Superior. UPB</t>
  </si>
  <si>
    <t>ID: 634
Clave: E038.C49.I00508 -
Porcentaje de alumnos atendidos con acciones para el fortalecimiento de competencias emprendedoras</t>
  </si>
  <si>
    <t>ID: 752
Clave: E038.C49.I00599 -
Porcentaje de alumnos con proyectos en incubadora de empresas</t>
  </si>
  <si>
    <t xml:space="preserve">Componente S016.C12: A. Proyectos de investigación, innovación y desarrollo tecnológico realizados por instituciones de educación superior. UPB
</t>
  </si>
  <si>
    <t>ID: 1813 - UPB - S016.C12 -
A. Proyectos de investigación, innovación y desarrollo tecnológico realizados por instituciones de educación superior. UPB</t>
  </si>
  <si>
    <t>ID: 12845
Clave: S016.C12.I09210 -
Porcentaje de proyectos de Investigación desarrollados</t>
  </si>
  <si>
    <t>UNIVERSIDAD POLITÉCNICA DEL BICENTENARIO
Indicadores de Resultados
Del 1 de enero al 30 de septiembre de 2023</t>
  </si>
  <si>
    <t xml:space="preserve">Clasificación funcional del
gasto al que corresponde
el programa presupuestario
</t>
  </si>
  <si>
    <t>Cobertura de Educación Media
Superior y Superior</t>
  </si>
  <si>
    <t>Trayectoria en Nivel Básico, Media
Superior y Superior</t>
  </si>
  <si>
    <t>Gestión de centros escolares de Educació
 Media Superior y Superior.</t>
  </si>
  <si>
    <t>Gestión de centros escolares de Educación
Media Superior y Superior.</t>
  </si>
  <si>
    <t>Cobertura de Educación Media Superior
y Superior.</t>
  </si>
  <si>
    <t>Trayectoria en Nivel Básico, Media Superior
y Superior.</t>
  </si>
  <si>
    <t>Investigación, desarrollo tecnológico,
transferencia de tecnología e innovación.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</si>
</sst>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.0_-;\-* #,##0.0_-;_-* &quot;-&quot;??_-;_-@_-"/>
    <numFmt numFmtId="166" formatCode="_-* #,##0_-;\-* #,##0_-;_-* &quot;-&quot;??_-;_-@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Arial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43" fontId="8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justify" vertical="top" wrapText="1"/>
      <protection locked="0"/>
    </xf>
    <xf numFmtId="0" fontId="0" fillId="0" borderId="0" xfId="0" applyAlignment="1">
      <alignment horizontal="center" vertical="top"/>
    </xf>
    <xf numFmtId="0" fontId="0" fillId="0" borderId="0" xfId="0" applyAlignment="1" applyProtection="1">
      <alignment horizontal="center" vertical="top"/>
      <protection locked="0"/>
    </xf>
    <xf numFmtId="0" fontId="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5" borderId="0" xfId="16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top" wrapText="1"/>
    </xf>
    <xf numFmtId="0" fontId="3" fillId="4" borderId="0" xfId="16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" fontId="3" fillId="4" borderId="2" xfId="16" applyNumberFormat="1" applyFont="1" applyFill="1" applyBorder="1" applyAlignment="1">
      <alignment horizontal="center" vertical="center" wrapText="1"/>
    </xf>
    <xf numFmtId="0" fontId="3" fillId="4" borderId="2" xfId="16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5" borderId="2" xfId="16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Continuous"/>
    </xf>
    <xf numFmtId="0" fontId="3" fillId="2" borderId="4" xfId="0" applyFont="1" applyFill="1" applyBorder="1" applyAlignment="1">
      <alignment horizontal="centerContinuous" vertical="center" wrapText="1"/>
    </xf>
    <xf numFmtId="0" fontId="3" fillId="5" borderId="4" xfId="0" applyFont="1" applyFill="1" applyBorder="1" applyAlignment="1">
      <alignment horizontal="centerContinuous" wrapText="1"/>
    </xf>
    <xf numFmtId="0" fontId="5" fillId="6" borderId="5" xfId="8" applyFont="1" applyFill="1" applyBorder="1" applyAlignment="1" applyProtection="1">
      <alignment horizontal="centerContinuous" vertical="center" wrapText="1"/>
      <protection locked="0"/>
    </xf>
    <xf numFmtId="0" fontId="5" fillId="6" borderId="6" xfId="8" applyFont="1" applyFill="1" applyBorder="1" applyAlignment="1" applyProtection="1">
      <alignment horizontal="centerContinuous" vertical="center" wrapText="1"/>
      <protection locked="0"/>
    </xf>
    <xf numFmtId="0" fontId="5" fillId="6" borderId="3" xfId="8" applyFont="1" applyFill="1" applyBorder="1" applyAlignment="1" applyProtection="1">
      <alignment horizontal="centerContinuous" vertical="center" wrapText="1"/>
      <protection locked="0"/>
    </xf>
    <xf numFmtId="0" fontId="3" fillId="7" borderId="0" xfId="16" applyFont="1" applyFill="1" applyAlignment="1">
      <alignment horizontal="centerContinuous" vertical="center" wrapText="1"/>
    </xf>
    <xf numFmtId="0" fontId="3" fillId="7" borderId="3" xfId="16" applyFont="1" applyFill="1" applyBorder="1" applyAlignment="1">
      <alignment horizontal="center" vertical="center" wrapText="1"/>
    </xf>
    <xf numFmtId="0" fontId="3" fillId="7" borderId="2" xfId="16" applyFont="1" applyFill="1" applyBorder="1" applyAlignment="1">
      <alignment horizontal="center" vertical="center" wrapText="1"/>
    </xf>
    <xf numFmtId="0" fontId="3" fillId="7" borderId="0" xfId="16" applyFont="1" applyFill="1" applyAlignment="1">
      <alignment horizontal="center" vertical="center" wrapText="1"/>
    </xf>
    <xf numFmtId="0" fontId="3" fillId="4" borderId="4" xfId="8" applyFont="1" applyFill="1" applyBorder="1" applyAlignment="1" applyProtection="1">
      <alignment horizontal="centerContinuous" vertical="center" wrapText="1"/>
      <protection locked="0"/>
    </xf>
    <xf numFmtId="0" fontId="0" fillId="0" borderId="0" xfId="0" applyAlignment="1">
      <alignment horizontal="center" vertical="top" wrapText="1"/>
    </xf>
    <xf numFmtId="0" fontId="8" fillId="8" borderId="0" xfId="0" applyFont="1" applyFill="1" applyBorder="1" applyAlignment="1">
      <alignment horizontal="center" vertical="center" wrapText="1"/>
    </xf>
    <xf numFmtId="0" fontId="6" fillId="8" borderId="0" xfId="0" applyFont="1" applyFill="1" applyBorder="1" applyAlignment="1">
      <alignment horizontal="right" vertical="center" wrapText="1"/>
    </xf>
    <xf numFmtId="0" fontId="0" fillId="0" borderId="0" xfId="0" applyBorder="1" applyAlignment="1" applyProtection="1">
      <alignment horizontal="center" vertical="top"/>
      <protection locked="0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9" borderId="7" xfId="0" applyFont="1" applyFill="1" applyBorder="1" applyAlignment="1">
      <alignment vertical="center"/>
    </xf>
    <xf numFmtId="0" fontId="0" fillId="9" borderId="8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9" borderId="9" xfId="0" applyFont="1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/>
    </xf>
    <xf numFmtId="0" fontId="0" fillId="9" borderId="12" xfId="0" applyFont="1" applyFill="1" applyBorder="1" applyAlignment="1">
      <alignment vertical="center"/>
    </xf>
    <xf numFmtId="0" fontId="0" fillId="10" borderId="0" xfId="0" applyFill="1" applyAlignment="1" applyProtection="1">
      <alignment horizontal="left" vertical="center" wrapText="1"/>
      <protection locked="0"/>
    </xf>
    <xf numFmtId="2" fontId="0" fillId="0" borderId="0" xfId="0" applyNumberFormat="1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165" fontId="0" fillId="0" borderId="13" xfId="17" applyNumberFormat="1" applyFont="1" applyFill="1" applyBorder="1" applyAlignment="1">
      <alignment vertical="center"/>
    </xf>
    <xf numFmtId="166" fontId="0" fillId="0" borderId="13" xfId="17" applyNumberFormat="1" applyFont="1" applyFill="1" applyBorder="1" applyAlignment="1">
      <alignment vertical="center"/>
    </xf>
    <xf numFmtId="166" fontId="0" fillId="0" borderId="2" xfId="17" applyNumberFormat="1" applyFont="1" applyFill="1" applyBorder="1" applyAlignment="1">
      <alignment vertical="center"/>
    </xf>
    <xf numFmtId="166" fontId="0" fillId="0" borderId="2" xfId="17" applyNumberFormat="1" applyFont="1" applyFill="1" applyBorder="1" applyAlignment="1" applyProtection="1">
      <alignment horizontal="center" vertical="center"/>
      <protection locked="0"/>
    </xf>
    <xf numFmtId="166" fontId="0" fillId="0" borderId="2" xfId="17" applyNumberFormat="1" applyFont="1" applyFill="1" applyBorder="1" applyAlignment="1">
      <alignment horizontal="center" vertical="center"/>
    </xf>
    <xf numFmtId="43" fontId="0" fillId="0" borderId="2" xfId="17" applyFont="1" applyFill="1" applyBorder="1" applyAlignment="1" applyProtection="1">
      <alignment horizontal="center" vertical="center"/>
      <protection locked="0"/>
    </xf>
    <xf numFmtId="43" fontId="0" fillId="0" borderId="2" xfId="17" applyFont="1" applyFill="1" applyBorder="1" applyAlignment="1" applyProtection="1">
      <alignment vertical="center"/>
      <protection locked="0"/>
    </xf>
    <xf numFmtId="165" fontId="0" fillId="0" borderId="14" xfId="17" applyNumberFormat="1" applyFont="1" applyFill="1" applyBorder="1" applyAlignment="1" applyProtection="1">
      <alignment horizontal="center" vertical="center"/>
      <protection locked="0"/>
    </xf>
    <xf numFmtId="166" fontId="0" fillId="0" borderId="14" xfId="17" applyNumberFormat="1" applyFont="1" applyFill="1" applyBorder="1" applyAlignment="1" applyProtection="1">
      <alignment horizontal="center" vertical="center"/>
      <protection locked="0"/>
    </xf>
    <xf numFmtId="166" fontId="0" fillId="0" borderId="2" xfId="17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9" borderId="7" xfId="0" applyFont="1" applyFill="1" applyBorder="1" applyAlignment="1">
      <alignment horizontal="left" vertical="center"/>
    </xf>
    <xf numFmtId="0" fontId="0" fillId="9" borderId="8" xfId="0" applyFont="1" applyFill="1" applyBorder="1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0" fontId="9" fillId="0" borderId="1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Fill="1" applyAlignment="1">
      <alignment vertical="center" wrapText="1"/>
    </xf>
    <xf numFmtId="0" fontId="9" fillId="0" borderId="11" xfId="0" applyFont="1" applyBorder="1" applyAlignment="1">
      <alignment vertical="center" wrapText="1"/>
    </xf>
  </cellXfs>
  <cellStyles count="18">
    <cellStyle name="Euro" xfId="1" xr:uid="{00000000-0005-0000-0000-000000000000}"/>
    <cellStyle name="Millares" xfId="17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28</xdr:row>
      <xdr:rowOff>0</xdr:rowOff>
    </xdr:from>
    <xdr:to>
      <xdr:col>8</xdr:col>
      <xdr:colOff>461433</xdr:colOff>
      <xdr:row>31</xdr:row>
      <xdr:rowOff>57630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9C46283-E9F5-444A-B129-9F782E6B4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4100" y="13782675"/>
          <a:ext cx="9376833" cy="486255"/>
        </a:xfrm>
        <a:prstGeom prst="rect">
          <a:avLst/>
        </a:prstGeom>
      </xdr:spPr>
    </xdr:pic>
    <xdr:clientData/>
  </xdr:twoCellAnchor>
  <xdr:twoCellAnchor editAs="oneCell">
    <xdr:from>
      <xdr:col>13</xdr:col>
      <xdr:colOff>2390775</xdr:colOff>
      <xdr:row>27</xdr:row>
      <xdr:rowOff>0</xdr:rowOff>
    </xdr:from>
    <xdr:to>
      <xdr:col>20</xdr:col>
      <xdr:colOff>232833</xdr:colOff>
      <xdr:row>30</xdr:row>
      <xdr:rowOff>57630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BFDA2AE-DCB5-4A17-A16B-DD4A48C5F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21550" y="13639800"/>
          <a:ext cx="9376833" cy="486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1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baseColWidth="10" defaultColWidth="12" defaultRowHeight="11.25" x14ac:dyDescent="0.2"/>
  <cols>
    <col min="1" max="1" width="22.33203125" customWidth="1"/>
    <col min="2" max="2" width="17" style="1" customWidth="1"/>
    <col min="3" max="3" width="46.83203125" style="1" bestFit="1" customWidth="1"/>
    <col min="4" max="4" width="33" style="1" customWidth="1"/>
    <col min="5" max="5" width="26.5" style="1" customWidth="1"/>
    <col min="6" max="10" width="17" style="1" customWidth="1"/>
    <col min="11" max="11" width="21.33203125" style="1" customWidth="1"/>
    <col min="12" max="12" width="33.5" style="1" customWidth="1"/>
    <col min="13" max="13" width="44.1640625" style="1" customWidth="1"/>
    <col min="14" max="14" width="45.6640625" style="1" customWidth="1"/>
    <col min="15" max="15" width="19.33203125" style="1" customWidth="1"/>
    <col min="16" max="17" width="42.6640625" style="1" customWidth="1"/>
    <col min="18" max="18" width="17" style="1" customWidth="1"/>
    <col min="19" max="19" width="17.1640625" style="1" customWidth="1"/>
    <col min="20" max="20" width="17.33203125" style="1" customWidth="1"/>
    <col min="21" max="21" width="18.1640625" style="1" customWidth="1"/>
    <col min="22" max="22" width="20.1640625" style="1" customWidth="1"/>
    <col min="23" max="23" width="21.6640625" customWidth="1"/>
  </cols>
  <sheetData>
    <row r="1" spans="1:23" ht="60" customHeight="1" x14ac:dyDescent="0.2">
      <c r="A1" s="23" t="s">
        <v>146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5"/>
    </row>
    <row r="2" spans="1:23" ht="11.25" customHeight="1" x14ac:dyDescent="0.2">
      <c r="A2" s="20" t="s">
        <v>0</v>
      </c>
      <c r="B2" s="20"/>
      <c r="C2" s="20"/>
      <c r="D2" s="20"/>
      <c r="E2" s="20"/>
      <c r="F2" s="30" t="s">
        <v>1</v>
      </c>
      <c r="G2" s="30"/>
      <c r="H2" s="30"/>
      <c r="I2" s="30"/>
      <c r="J2" s="30"/>
      <c r="K2" s="21" t="s">
        <v>2</v>
      </c>
      <c r="L2" s="21"/>
      <c r="M2" s="21"/>
      <c r="N2" s="22" t="s">
        <v>3</v>
      </c>
      <c r="O2" s="22"/>
      <c r="P2" s="22"/>
      <c r="Q2" s="22"/>
      <c r="R2" s="22"/>
      <c r="S2" s="22"/>
      <c r="T2" s="22"/>
      <c r="U2" s="26" t="s">
        <v>4</v>
      </c>
      <c r="V2" s="26"/>
      <c r="W2" s="26"/>
    </row>
    <row r="3" spans="1:23" ht="54.75" customHeight="1" x14ac:dyDescent="0.2">
      <c r="A3" s="15" t="s">
        <v>5</v>
      </c>
      <c r="B3" s="15" t="s">
        <v>6</v>
      </c>
      <c r="C3" s="15" t="s">
        <v>7</v>
      </c>
      <c r="D3" s="15" t="s">
        <v>147</v>
      </c>
      <c r="E3" s="15" t="s">
        <v>8</v>
      </c>
      <c r="F3" s="16" t="s">
        <v>9</v>
      </c>
      <c r="G3" s="16" t="s">
        <v>10</v>
      </c>
      <c r="H3" s="16" t="s">
        <v>11</v>
      </c>
      <c r="I3" s="17" t="s">
        <v>12</v>
      </c>
      <c r="J3" s="17" t="s">
        <v>13</v>
      </c>
      <c r="K3" s="18" t="s">
        <v>14</v>
      </c>
      <c r="L3" s="18" t="s">
        <v>15</v>
      </c>
      <c r="M3" s="18" t="s">
        <v>16</v>
      </c>
      <c r="N3" s="19" t="s">
        <v>17</v>
      </c>
      <c r="O3" s="19" t="s">
        <v>18</v>
      </c>
      <c r="P3" s="19" t="s">
        <v>19</v>
      </c>
      <c r="Q3" s="19" t="s">
        <v>20</v>
      </c>
      <c r="R3" s="19" t="s">
        <v>21</v>
      </c>
      <c r="S3" s="19" t="s">
        <v>22</v>
      </c>
      <c r="T3" s="19" t="s">
        <v>23</v>
      </c>
      <c r="U3" s="27" t="s">
        <v>24</v>
      </c>
      <c r="V3" s="28" t="s">
        <v>25</v>
      </c>
      <c r="W3" s="28" t="s">
        <v>26</v>
      </c>
    </row>
    <row r="4" spans="1:23" ht="15" customHeight="1" thickBot="1" x14ac:dyDescent="0.25">
      <c r="A4" s="9">
        <v>1</v>
      </c>
      <c r="B4" s="10">
        <v>2</v>
      </c>
      <c r="C4" s="9">
        <v>3</v>
      </c>
      <c r="D4" s="13">
        <v>4</v>
      </c>
      <c r="E4" s="9">
        <v>5</v>
      </c>
      <c r="F4" s="14">
        <v>6</v>
      </c>
      <c r="G4" s="14">
        <v>7</v>
      </c>
      <c r="H4" s="14">
        <v>8</v>
      </c>
      <c r="I4" s="14">
        <v>9</v>
      </c>
      <c r="J4" s="14">
        <v>10</v>
      </c>
      <c r="K4" s="11">
        <v>11</v>
      </c>
      <c r="L4" s="11">
        <v>12</v>
      </c>
      <c r="M4" s="11">
        <v>13</v>
      </c>
      <c r="N4" s="12">
        <v>14</v>
      </c>
      <c r="O4" s="12">
        <v>15</v>
      </c>
      <c r="P4" s="12">
        <v>16</v>
      </c>
      <c r="Q4" s="12">
        <v>17</v>
      </c>
      <c r="R4" s="12">
        <v>18</v>
      </c>
      <c r="S4" s="12">
        <v>19</v>
      </c>
      <c r="T4" s="12">
        <v>20</v>
      </c>
      <c r="U4" s="29">
        <v>21</v>
      </c>
      <c r="V4" s="29">
        <v>22</v>
      </c>
      <c r="W4" s="29">
        <v>23</v>
      </c>
    </row>
    <row r="5" spans="1:23" ht="34.5" thickBot="1" x14ac:dyDescent="0.25">
      <c r="A5" s="7" t="s">
        <v>108</v>
      </c>
      <c r="B5" s="48" t="s">
        <v>59</v>
      </c>
      <c r="C5" s="41" t="s">
        <v>58</v>
      </c>
      <c r="D5" s="35" t="s">
        <v>78</v>
      </c>
      <c r="E5" s="37" t="s">
        <v>79</v>
      </c>
      <c r="F5" s="55">
        <v>14556400.640000001</v>
      </c>
      <c r="G5" s="55">
        <v>16471846.91</v>
      </c>
      <c r="H5" s="56">
        <v>0</v>
      </c>
      <c r="I5" s="55">
        <v>2582.16</v>
      </c>
      <c r="J5" s="55">
        <v>9093795.2100000009</v>
      </c>
      <c r="K5" s="47" t="s">
        <v>110</v>
      </c>
      <c r="L5" s="47" t="s">
        <v>58</v>
      </c>
      <c r="M5" s="47" t="s">
        <v>58</v>
      </c>
      <c r="N5" s="47" t="s">
        <v>58</v>
      </c>
      <c r="O5" s="47" t="s">
        <v>58</v>
      </c>
      <c r="P5" s="47" t="s">
        <v>58</v>
      </c>
      <c r="Q5" s="47" t="s">
        <v>58</v>
      </c>
      <c r="R5" s="47" t="s">
        <v>58</v>
      </c>
      <c r="S5" s="47" t="s">
        <v>58</v>
      </c>
      <c r="T5" s="47" t="s">
        <v>58</v>
      </c>
      <c r="U5" s="47" t="s">
        <v>58</v>
      </c>
      <c r="V5" s="47" t="s">
        <v>58</v>
      </c>
      <c r="W5" s="47" t="s">
        <v>58</v>
      </c>
    </row>
    <row r="6" spans="1:23" ht="34.5" thickBot="1" x14ac:dyDescent="0.25">
      <c r="A6" s="7" t="s">
        <v>108</v>
      </c>
      <c r="B6" s="48" t="s">
        <v>60</v>
      </c>
      <c r="C6" s="41" t="s">
        <v>58</v>
      </c>
      <c r="D6" s="35" t="s">
        <v>78</v>
      </c>
      <c r="E6" s="37" t="s">
        <v>79</v>
      </c>
      <c r="F6" s="55">
        <v>3214821.8</v>
      </c>
      <c r="G6" s="55">
        <v>4148651.72</v>
      </c>
      <c r="H6" s="56">
        <v>0</v>
      </c>
      <c r="I6" s="55">
        <v>30.09</v>
      </c>
      <c r="J6" s="55">
        <v>2437504.88</v>
      </c>
      <c r="K6" s="47" t="s">
        <v>110</v>
      </c>
      <c r="L6" s="47" t="s">
        <v>58</v>
      </c>
      <c r="M6" s="47" t="s">
        <v>58</v>
      </c>
      <c r="N6" s="47" t="s">
        <v>58</v>
      </c>
      <c r="O6" s="47" t="s">
        <v>58</v>
      </c>
      <c r="P6" s="47" t="s">
        <v>58</v>
      </c>
      <c r="Q6" s="47" t="s">
        <v>58</v>
      </c>
      <c r="R6" s="47" t="s">
        <v>58</v>
      </c>
      <c r="S6" s="47" t="s">
        <v>58</v>
      </c>
      <c r="T6" s="47" t="s">
        <v>58</v>
      </c>
      <c r="U6" s="47" t="s">
        <v>58</v>
      </c>
      <c r="V6" s="47" t="s">
        <v>58</v>
      </c>
      <c r="W6" s="47" t="s">
        <v>58</v>
      </c>
    </row>
    <row r="7" spans="1:23" ht="34.5" thickBot="1" x14ac:dyDescent="0.25">
      <c r="A7" s="7" t="s">
        <v>108</v>
      </c>
      <c r="B7" s="48" t="s">
        <v>61</v>
      </c>
      <c r="C7" s="41" t="s">
        <v>58</v>
      </c>
      <c r="D7" s="35" t="s">
        <v>78</v>
      </c>
      <c r="E7" s="37" t="s">
        <v>79</v>
      </c>
      <c r="F7" s="57">
        <v>1806799.02</v>
      </c>
      <c r="G7" s="57">
        <v>1931645.24</v>
      </c>
      <c r="H7" s="56">
        <v>0</v>
      </c>
      <c r="I7" s="56">
        <v>0</v>
      </c>
      <c r="J7" s="57">
        <v>1135680.56</v>
      </c>
      <c r="K7" s="47" t="s">
        <v>110</v>
      </c>
      <c r="L7" s="47" t="s">
        <v>58</v>
      </c>
      <c r="M7" s="47" t="s">
        <v>58</v>
      </c>
      <c r="N7" s="47" t="s">
        <v>58</v>
      </c>
      <c r="O7" s="47" t="s">
        <v>58</v>
      </c>
      <c r="P7" s="47" t="s">
        <v>58</v>
      </c>
      <c r="Q7" s="47" t="s">
        <v>58</v>
      </c>
      <c r="R7" s="47" t="s">
        <v>58</v>
      </c>
      <c r="S7" s="47" t="s">
        <v>58</v>
      </c>
      <c r="T7" s="47" t="s">
        <v>58</v>
      </c>
      <c r="U7" s="47" t="s">
        <v>58</v>
      </c>
      <c r="V7" s="47" t="s">
        <v>58</v>
      </c>
      <c r="W7" s="47" t="s">
        <v>58</v>
      </c>
    </row>
    <row r="8" spans="1:23" ht="33.75" customHeight="1" x14ac:dyDescent="0.2">
      <c r="A8" s="71" t="s">
        <v>109</v>
      </c>
      <c r="B8" s="38" t="s">
        <v>62</v>
      </c>
      <c r="C8" s="75" t="s">
        <v>148</v>
      </c>
      <c r="D8" s="73" t="s">
        <v>78</v>
      </c>
      <c r="E8" s="74" t="s">
        <v>79</v>
      </c>
      <c r="F8" s="58">
        <v>0</v>
      </c>
      <c r="G8" s="58">
        <v>0</v>
      </c>
      <c r="H8" s="58">
        <v>0</v>
      </c>
      <c r="I8" s="58">
        <v>0</v>
      </c>
      <c r="J8" s="59">
        <v>0</v>
      </c>
      <c r="K8" s="64" t="s">
        <v>111</v>
      </c>
      <c r="L8" s="65" t="s">
        <v>112</v>
      </c>
      <c r="M8" s="65" t="s">
        <v>115</v>
      </c>
      <c r="N8" s="65" t="s">
        <v>119</v>
      </c>
      <c r="O8" s="64" t="s">
        <v>80</v>
      </c>
      <c r="P8" s="68" t="s">
        <v>89</v>
      </c>
      <c r="Q8" s="68" t="s">
        <v>90</v>
      </c>
      <c r="R8" s="67">
        <f>1600/1600*100</f>
        <v>100</v>
      </c>
      <c r="S8" s="67">
        <f>1600/1600*100</f>
        <v>100</v>
      </c>
      <c r="T8" s="63">
        <f>0/1600*100</f>
        <v>0</v>
      </c>
      <c r="U8" s="63">
        <f>0/1600*100</f>
        <v>0</v>
      </c>
      <c r="V8" s="63">
        <f>0/1600*100</f>
        <v>0</v>
      </c>
      <c r="W8" s="64" t="s">
        <v>91</v>
      </c>
    </row>
    <row r="9" spans="1:23" ht="33.75" customHeight="1" x14ac:dyDescent="0.2">
      <c r="A9" s="71"/>
      <c r="B9" s="44" t="s">
        <v>63</v>
      </c>
      <c r="C9" s="72"/>
      <c r="D9" s="73"/>
      <c r="E9" s="74"/>
      <c r="F9" s="55">
        <v>37561299.460000001</v>
      </c>
      <c r="G9" s="55">
        <v>45146001.109999999</v>
      </c>
      <c r="H9" s="56">
        <v>0</v>
      </c>
      <c r="I9" s="54">
        <v>67</v>
      </c>
      <c r="J9" s="54">
        <v>23447536.649999999</v>
      </c>
      <c r="K9" s="64"/>
      <c r="L9" s="65"/>
      <c r="M9" s="65"/>
      <c r="N9" s="65"/>
      <c r="O9" s="64"/>
      <c r="P9" s="68"/>
      <c r="Q9" s="68"/>
      <c r="R9" s="67"/>
      <c r="S9" s="67"/>
      <c r="T9" s="63"/>
      <c r="U9" s="63"/>
      <c r="V9" s="63"/>
      <c r="W9" s="64"/>
    </row>
    <row r="10" spans="1:23" ht="34.5" customHeight="1" thickBot="1" x14ac:dyDescent="0.25">
      <c r="A10" s="71"/>
      <c r="B10" s="39" t="s">
        <v>75</v>
      </c>
      <c r="C10" s="72"/>
      <c r="D10" s="73"/>
      <c r="E10" s="74"/>
      <c r="F10" s="55">
        <v>3798407.49</v>
      </c>
      <c r="G10" s="55">
        <v>3791988.6</v>
      </c>
      <c r="H10" s="56">
        <v>0</v>
      </c>
      <c r="I10" s="56">
        <v>0</v>
      </c>
      <c r="J10" s="55">
        <v>743418.49</v>
      </c>
      <c r="K10" s="64"/>
      <c r="L10" s="65"/>
      <c r="M10" s="65"/>
      <c r="N10" s="65"/>
      <c r="O10" s="64"/>
      <c r="P10" s="68"/>
      <c r="Q10" s="68"/>
      <c r="R10" s="67"/>
      <c r="S10" s="67"/>
      <c r="T10" s="63"/>
      <c r="U10" s="63"/>
      <c r="V10" s="63"/>
      <c r="W10" s="64"/>
    </row>
    <row r="11" spans="1:23" ht="57" thickBot="1" x14ac:dyDescent="0.25">
      <c r="A11" s="31" t="s">
        <v>109</v>
      </c>
      <c r="B11" s="48" t="s">
        <v>64</v>
      </c>
      <c r="C11" s="36" t="s">
        <v>149</v>
      </c>
      <c r="D11" s="35" t="s">
        <v>78</v>
      </c>
      <c r="E11" s="37" t="s">
        <v>79</v>
      </c>
      <c r="F11" s="54">
        <v>746658.03</v>
      </c>
      <c r="G11" s="54">
        <v>578383.79</v>
      </c>
      <c r="H11" s="56">
        <v>0</v>
      </c>
      <c r="I11" s="56">
        <v>0</v>
      </c>
      <c r="J11" s="54">
        <v>365169.34</v>
      </c>
      <c r="K11" s="47" t="s">
        <v>111</v>
      </c>
      <c r="L11" s="45" t="s">
        <v>114</v>
      </c>
      <c r="M11" s="45" t="s">
        <v>113</v>
      </c>
      <c r="N11" s="45" t="s">
        <v>120</v>
      </c>
      <c r="O11" s="47" t="s">
        <v>80</v>
      </c>
      <c r="P11" s="49" t="s">
        <v>106</v>
      </c>
      <c r="Q11" s="46" t="s">
        <v>107</v>
      </c>
      <c r="R11" s="43">
        <f>300/300*100</f>
        <v>100</v>
      </c>
      <c r="S11" s="43">
        <f>300/300*100</f>
        <v>100</v>
      </c>
      <c r="T11" s="50">
        <f>161/300*100</f>
        <v>53.666666666666664</v>
      </c>
      <c r="U11" s="50">
        <f>161/300*100</f>
        <v>53.666666666666664</v>
      </c>
      <c r="V11" s="50">
        <f>161/300*100</f>
        <v>53.666666666666664</v>
      </c>
      <c r="W11" s="47" t="s">
        <v>83</v>
      </c>
    </row>
    <row r="12" spans="1:23" ht="68.25" thickBot="1" x14ac:dyDescent="0.25">
      <c r="A12" s="31" t="s">
        <v>109</v>
      </c>
      <c r="B12" s="48" t="s">
        <v>65</v>
      </c>
      <c r="C12" s="36" t="s">
        <v>150</v>
      </c>
      <c r="D12" s="35" t="s">
        <v>78</v>
      </c>
      <c r="E12" s="37" t="s">
        <v>79</v>
      </c>
      <c r="F12" s="55">
        <v>557276.21</v>
      </c>
      <c r="G12" s="55">
        <v>604684.28</v>
      </c>
      <c r="H12" s="56">
        <v>0</v>
      </c>
      <c r="I12" s="56">
        <v>0</v>
      </c>
      <c r="J12" s="55">
        <v>575965.52</v>
      </c>
      <c r="K12" s="47" t="s">
        <v>111</v>
      </c>
      <c r="L12" s="45" t="s">
        <v>116</v>
      </c>
      <c r="M12" s="45" t="s">
        <v>117</v>
      </c>
      <c r="N12" s="45" t="s">
        <v>118</v>
      </c>
      <c r="O12" s="45" t="s">
        <v>84</v>
      </c>
      <c r="P12" s="46" t="s">
        <v>85</v>
      </c>
      <c r="Q12" s="46" t="s">
        <v>86</v>
      </c>
      <c r="R12" s="42">
        <f>90/90*100</f>
        <v>100</v>
      </c>
      <c r="S12" s="42">
        <f>90/90*100</f>
        <v>100</v>
      </c>
      <c r="T12" s="51">
        <f>0/90*100</f>
        <v>0</v>
      </c>
      <c r="U12" s="51">
        <f>0/90*100</f>
        <v>0</v>
      </c>
      <c r="V12" s="51">
        <f>0/90*100</f>
        <v>0</v>
      </c>
      <c r="W12" s="47" t="s">
        <v>83</v>
      </c>
    </row>
    <row r="13" spans="1:23" ht="57" thickBot="1" x14ac:dyDescent="0.25">
      <c r="A13" s="31" t="s">
        <v>109</v>
      </c>
      <c r="B13" s="48" t="s">
        <v>66</v>
      </c>
      <c r="C13" s="35" t="s">
        <v>77</v>
      </c>
      <c r="D13" s="35" t="s">
        <v>78</v>
      </c>
      <c r="E13" s="37" t="s">
        <v>79</v>
      </c>
      <c r="F13" s="53">
        <v>591272.88</v>
      </c>
      <c r="G13" s="53">
        <v>736549.32</v>
      </c>
      <c r="H13" s="60">
        <v>0</v>
      </c>
      <c r="I13" s="60">
        <v>0</v>
      </c>
      <c r="J13" s="53">
        <v>432443.2</v>
      </c>
      <c r="K13" s="47" t="s">
        <v>111</v>
      </c>
      <c r="L13" s="45" t="s">
        <v>121</v>
      </c>
      <c r="M13" s="45" t="s">
        <v>122</v>
      </c>
      <c r="N13" s="45" t="s">
        <v>123</v>
      </c>
      <c r="O13" s="45" t="s">
        <v>84</v>
      </c>
      <c r="P13" s="46" t="s">
        <v>102</v>
      </c>
      <c r="Q13" s="46" t="s">
        <v>103</v>
      </c>
      <c r="R13" s="43">
        <f>100/100*100</f>
        <v>100</v>
      </c>
      <c r="S13" s="43">
        <f>100/100*100</f>
        <v>100</v>
      </c>
      <c r="T13" s="52">
        <f>0/100*100</f>
        <v>0</v>
      </c>
      <c r="U13" s="52">
        <f>0/100*100</f>
        <v>0</v>
      </c>
      <c r="V13" s="52">
        <f>0/100*100</f>
        <v>0</v>
      </c>
      <c r="W13" s="47" t="s">
        <v>83</v>
      </c>
    </row>
    <row r="14" spans="1:23" ht="57" thickBot="1" x14ac:dyDescent="0.25">
      <c r="A14" s="31" t="s">
        <v>109</v>
      </c>
      <c r="B14" s="48" t="s">
        <v>67</v>
      </c>
      <c r="C14" s="36" t="s">
        <v>151</v>
      </c>
      <c r="D14" s="35" t="s">
        <v>78</v>
      </c>
      <c r="E14" s="37" t="s">
        <v>79</v>
      </c>
      <c r="F14" s="55">
        <v>3845858.25</v>
      </c>
      <c r="G14" s="55">
        <v>4276265.8600000003</v>
      </c>
      <c r="H14" s="56">
        <v>0</v>
      </c>
      <c r="I14" s="56">
        <v>0</v>
      </c>
      <c r="J14" s="55">
        <v>2124786.96</v>
      </c>
      <c r="K14" s="47" t="s">
        <v>111</v>
      </c>
      <c r="L14" s="45" t="s">
        <v>126</v>
      </c>
      <c r="M14" s="45" t="s">
        <v>124</v>
      </c>
      <c r="N14" s="46" t="s">
        <v>125</v>
      </c>
      <c r="O14" s="45" t="s">
        <v>84</v>
      </c>
      <c r="P14" s="49" t="s">
        <v>87</v>
      </c>
      <c r="Q14" s="46" t="s">
        <v>88</v>
      </c>
      <c r="R14" s="43">
        <f>970/970*100</f>
        <v>100</v>
      </c>
      <c r="S14" s="43">
        <f>970/970*100</f>
        <v>100</v>
      </c>
      <c r="T14" s="50">
        <f>646/970*100</f>
        <v>66.597938144329888</v>
      </c>
      <c r="U14" s="50">
        <f>646/970*100</f>
        <v>66.597938144329888</v>
      </c>
      <c r="V14" s="50">
        <f>646/970*100</f>
        <v>66.597938144329888</v>
      </c>
      <c r="W14" s="47" t="s">
        <v>83</v>
      </c>
    </row>
    <row r="15" spans="1:23" ht="33.75" customHeight="1" x14ac:dyDescent="0.2">
      <c r="A15" s="71" t="s">
        <v>109</v>
      </c>
      <c r="B15" s="38" t="s">
        <v>68</v>
      </c>
      <c r="C15" s="75" t="s">
        <v>151</v>
      </c>
      <c r="D15" s="73" t="s">
        <v>78</v>
      </c>
      <c r="E15" s="74" t="s">
        <v>79</v>
      </c>
      <c r="F15" s="55">
        <v>470000</v>
      </c>
      <c r="G15" s="55">
        <v>470000</v>
      </c>
      <c r="H15" s="56">
        <v>0</v>
      </c>
      <c r="I15" s="56">
        <v>0</v>
      </c>
      <c r="J15" s="55">
        <v>1113.7</v>
      </c>
      <c r="K15" s="65" t="s">
        <v>111</v>
      </c>
      <c r="L15" s="65" t="s">
        <v>129</v>
      </c>
      <c r="M15" s="65" t="s">
        <v>127</v>
      </c>
      <c r="N15" s="65" t="s">
        <v>128</v>
      </c>
      <c r="O15" s="65" t="s">
        <v>80</v>
      </c>
      <c r="P15" s="66" t="s">
        <v>81</v>
      </c>
      <c r="Q15" s="66" t="s">
        <v>82</v>
      </c>
      <c r="R15" s="67">
        <f>3/3*100</f>
        <v>100</v>
      </c>
      <c r="S15" s="67">
        <f>3/3*100</f>
        <v>100</v>
      </c>
      <c r="T15" s="63">
        <f>0/3*100</f>
        <v>0</v>
      </c>
      <c r="U15" s="63">
        <f>0/3*100</f>
        <v>0</v>
      </c>
      <c r="V15" s="63">
        <f>0/3*100</f>
        <v>0</v>
      </c>
      <c r="W15" s="64" t="s">
        <v>83</v>
      </c>
    </row>
    <row r="16" spans="1:23" ht="34.5" customHeight="1" thickBot="1" x14ac:dyDescent="0.25">
      <c r="A16" s="71"/>
      <c r="B16" s="39" t="s">
        <v>69</v>
      </c>
      <c r="C16" s="75"/>
      <c r="D16" s="73"/>
      <c r="E16" s="74"/>
      <c r="F16" s="55">
        <v>510265.44</v>
      </c>
      <c r="G16" s="56">
        <v>505898.37</v>
      </c>
      <c r="H16" s="56">
        <v>0</v>
      </c>
      <c r="I16" s="56">
        <v>0</v>
      </c>
      <c r="J16" s="55">
        <v>252061.3</v>
      </c>
      <c r="K16" s="65"/>
      <c r="L16" s="65"/>
      <c r="M16" s="65"/>
      <c r="N16" s="65"/>
      <c r="O16" s="65"/>
      <c r="P16" s="66"/>
      <c r="Q16" s="66"/>
      <c r="R16" s="67"/>
      <c r="S16" s="67"/>
      <c r="T16" s="63"/>
      <c r="U16" s="63"/>
      <c r="V16" s="63"/>
      <c r="W16" s="64"/>
    </row>
    <row r="17" spans="1:23" ht="33.75" customHeight="1" x14ac:dyDescent="0.2">
      <c r="A17" s="71" t="s">
        <v>109</v>
      </c>
      <c r="B17" s="38" t="s">
        <v>70</v>
      </c>
      <c r="C17" s="75" t="s">
        <v>152</v>
      </c>
      <c r="D17" s="73" t="s">
        <v>78</v>
      </c>
      <c r="E17" s="74" t="s">
        <v>79</v>
      </c>
      <c r="F17" s="54">
        <v>2002457.06</v>
      </c>
      <c r="G17" s="54">
        <v>6727726.0899999999</v>
      </c>
      <c r="H17" s="61">
        <v>0</v>
      </c>
      <c r="I17" s="61">
        <v>0</v>
      </c>
      <c r="J17" s="54">
        <v>652971.56999999995</v>
      </c>
      <c r="K17" s="65" t="s">
        <v>111</v>
      </c>
      <c r="L17" s="65" t="s">
        <v>130</v>
      </c>
      <c r="M17" s="65" t="s">
        <v>131</v>
      </c>
      <c r="N17" s="65" t="s">
        <v>132</v>
      </c>
      <c r="O17" s="64" t="s">
        <v>80</v>
      </c>
      <c r="P17" s="68" t="s">
        <v>92</v>
      </c>
      <c r="Q17" s="68" t="s">
        <v>93</v>
      </c>
      <c r="R17" s="67">
        <f>12/12*100</f>
        <v>100</v>
      </c>
      <c r="S17" s="67">
        <f>12/12*100</f>
        <v>100</v>
      </c>
      <c r="T17" s="63">
        <f>0/12*100</f>
        <v>0</v>
      </c>
      <c r="U17" s="63">
        <f>0/12*100</f>
        <v>0</v>
      </c>
      <c r="V17" s="63">
        <f>0/12*100</f>
        <v>0</v>
      </c>
      <c r="W17" s="64" t="s">
        <v>83</v>
      </c>
    </row>
    <row r="18" spans="1:23" ht="34.5" customHeight="1" thickBot="1" x14ac:dyDescent="0.25">
      <c r="A18" s="71"/>
      <c r="B18" s="39" t="s">
        <v>74</v>
      </c>
      <c r="C18" s="72"/>
      <c r="D18" s="73"/>
      <c r="E18" s="74"/>
      <c r="F18" s="55">
        <v>1492793.18</v>
      </c>
      <c r="G18" s="55">
        <v>1698455.69</v>
      </c>
      <c r="H18" s="56">
        <v>0</v>
      </c>
      <c r="I18" s="56">
        <v>0</v>
      </c>
      <c r="J18" s="55">
        <v>538950.13</v>
      </c>
      <c r="K18" s="65"/>
      <c r="L18" s="65"/>
      <c r="M18" s="65"/>
      <c r="N18" s="65"/>
      <c r="O18" s="64"/>
      <c r="P18" s="68"/>
      <c r="Q18" s="68"/>
      <c r="R18" s="67"/>
      <c r="S18" s="67"/>
      <c r="T18" s="63"/>
      <c r="U18" s="63"/>
      <c r="V18" s="63"/>
      <c r="W18" s="64"/>
    </row>
    <row r="19" spans="1:23" ht="57" thickBot="1" x14ac:dyDescent="0.25">
      <c r="A19" s="31" t="s">
        <v>109</v>
      </c>
      <c r="B19" s="48" t="s">
        <v>71</v>
      </c>
      <c r="C19" s="36" t="s">
        <v>153</v>
      </c>
      <c r="D19" s="35" t="s">
        <v>78</v>
      </c>
      <c r="E19" s="37" t="s">
        <v>79</v>
      </c>
      <c r="F19" s="55">
        <v>200000</v>
      </c>
      <c r="G19" s="55">
        <v>200000</v>
      </c>
      <c r="H19" s="56">
        <v>0</v>
      </c>
      <c r="I19" s="56">
        <v>0</v>
      </c>
      <c r="J19" s="55">
        <v>60000</v>
      </c>
      <c r="K19" s="47" t="s">
        <v>111</v>
      </c>
      <c r="L19" s="45" t="s">
        <v>133</v>
      </c>
      <c r="M19" s="45" t="s">
        <v>134</v>
      </c>
      <c r="N19" s="45" t="s">
        <v>135</v>
      </c>
      <c r="O19" s="45" t="s">
        <v>80</v>
      </c>
      <c r="P19" s="49" t="s">
        <v>104</v>
      </c>
      <c r="Q19" s="46" t="s">
        <v>105</v>
      </c>
      <c r="R19" s="43">
        <f>150/150*100</f>
        <v>100</v>
      </c>
      <c r="S19" s="43">
        <f>150/150*100</f>
        <v>100</v>
      </c>
      <c r="T19" s="50">
        <f>100/150*100</f>
        <v>66.666666666666657</v>
      </c>
      <c r="U19" s="50">
        <f>100/150*100</f>
        <v>66.666666666666657</v>
      </c>
      <c r="V19" s="50">
        <f>100/150*100</f>
        <v>66.666666666666657</v>
      </c>
      <c r="W19" s="47" t="s">
        <v>83</v>
      </c>
    </row>
    <row r="20" spans="1:23" ht="57" thickBot="1" x14ac:dyDescent="0.25">
      <c r="A20" s="40" t="s">
        <v>109</v>
      </c>
      <c r="B20" s="48" t="s">
        <v>72</v>
      </c>
      <c r="C20" s="35" t="s">
        <v>77</v>
      </c>
      <c r="D20" s="35" t="s">
        <v>78</v>
      </c>
      <c r="E20" s="37" t="s">
        <v>79</v>
      </c>
      <c r="F20" s="55">
        <v>2626512.35</v>
      </c>
      <c r="G20" s="55">
        <v>3097795.61</v>
      </c>
      <c r="H20" s="56">
        <v>0</v>
      </c>
      <c r="I20" s="56">
        <v>0</v>
      </c>
      <c r="J20" s="55">
        <v>1258128.8799999999</v>
      </c>
      <c r="K20" s="47" t="s">
        <v>111</v>
      </c>
      <c r="L20" s="45" t="s">
        <v>136</v>
      </c>
      <c r="M20" s="45" t="s">
        <v>137</v>
      </c>
      <c r="N20" s="45" t="s">
        <v>138</v>
      </c>
      <c r="O20" s="47" t="s">
        <v>80</v>
      </c>
      <c r="P20" s="49" t="s">
        <v>96</v>
      </c>
      <c r="Q20" s="46" t="s">
        <v>97</v>
      </c>
      <c r="R20" s="43">
        <f>586/586*100</f>
        <v>100</v>
      </c>
      <c r="S20" s="43">
        <f>586/586*100</f>
        <v>100</v>
      </c>
      <c r="T20" s="50">
        <f>255/586*100</f>
        <v>43.515358361774744</v>
      </c>
      <c r="U20" s="50">
        <f>255/586*100</f>
        <v>43.515358361774744</v>
      </c>
      <c r="V20" s="50">
        <f>255/586*100</f>
        <v>43.515358361774744</v>
      </c>
      <c r="W20" s="47" t="s">
        <v>91</v>
      </c>
    </row>
    <row r="21" spans="1:23" ht="56.25" x14ac:dyDescent="0.2">
      <c r="A21" s="71" t="s">
        <v>109</v>
      </c>
      <c r="B21" s="69" t="s">
        <v>73</v>
      </c>
      <c r="C21" s="72" t="s">
        <v>77</v>
      </c>
      <c r="D21" s="73" t="s">
        <v>78</v>
      </c>
      <c r="E21" s="74" t="s">
        <v>79</v>
      </c>
      <c r="F21" s="62">
        <v>60800</v>
      </c>
      <c r="G21" s="62">
        <v>91156.1</v>
      </c>
      <c r="H21" s="62">
        <v>0</v>
      </c>
      <c r="I21" s="62">
        <v>0</v>
      </c>
      <c r="J21" s="62">
        <v>18745.98</v>
      </c>
      <c r="K21" s="65" t="s">
        <v>111</v>
      </c>
      <c r="L21" s="65" t="s">
        <v>139</v>
      </c>
      <c r="M21" s="65" t="s">
        <v>140</v>
      </c>
      <c r="N21" s="45" t="s">
        <v>141</v>
      </c>
      <c r="O21" s="64" t="s">
        <v>80</v>
      </c>
      <c r="P21" s="46" t="s">
        <v>98</v>
      </c>
      <c r="Q21" s="46" t="s">
        <v>100</v>
      </c>
      <c r="R21" s="43">
        <f>150/150*100</f>
        <v>100</v>
      </c>
      <c r="S21" s="43">
        <f>150/150*100</f>
        <v>100</v>
      </c>
      <c r="T21" s="52">
        <f>0/150*100</f>
        <v>0</v>
      </c>
      <c r="U21" s="52">
        <f>0/150*100</f>
        <v>0</v>
      </c>
      <c r="V21" s="52">
        <f>0/150*100</f>
        <v>0</v>
      </c>
      <c r="W21" s="47" t="s">
        <v>91</v>
      </c>
    </row>
    <row r="22" spans="1:23" ht="56.25" customHeight="1" thickBot="1" x14ac:dyDescent="0.25">
      <c r="A22" s="71"/>
      <c r="B22" s="70"/>
      <c r="C22" s="72"/>
      <c r="D22" s="73"/>
      <c r="E22" s="74"/>
      <c r="F22" s="62"/>
      <c r="G22" s="62"/>
      <c r="H22" s="62"/>
      <c r="I22" s="62"/>
      <c r="J22" s="62"/>
      <c r="K22" s="65"/>
      <c r="L22" s="65"/>
      <c r="M22" s="65"/>
      <c r="N22" s="45" t="s">
        <v>142</v>
      </c>
      <c r="O22" s="64"/>
      <c r="P22" s="46" t="s">
        <v>99</v>
      </c>
      <c r="Q22" s="46" t="s">
        <v>101</v>
      </c>
      <c r="R22" s="43">
        <f>20/20*100</f>
        <v>100</v>
      </c>
      <c r="S22" s="43">
        <f>20/20*100</f>
        <v>100</v>
      </c>
      <c r="T22" s="52">
        <f>0/20*100</f>
        <v>0</v>
      </c>
      <c r="U22" s="52">
        <f>0/20*100</f>
        <v>0</v>
      </c>
      <c r="V22" s="52">
        <f>0/20*100</f>
        <v>0</v>
      </c>
      <c r="W22" s="47" t="s">
        <v>91</v>
      </c>
    </row>
    <row r="23" spans="1:23" ht="79.5" thickBot="1" x14ac:dyDescent="0.25">
      <c r="A23" s="31" t="s">
        <v>109</v>
      </c>
      <c r="B23" s="48" t="s">
        <v>76</v>
      </c>
      <c r="C23" s="36" t="s">
        <v>154</v>
      </c>
      <c r="D23" s="35" t="s">
        <v>78</v>
      </c>
      <c r="E23" s="37" t="s">
        <v>79</v>
      </c>
      <c r="F23" s="55">
        <v>543514.31999999995</v>
      </c>
      <c r="G23" s="55">
        <v>551293.88</v>
      </c>
      <c r="H23" s="56">
        <v>0</v>
      </c>
      <c r="I23" s="56">
        <v>0</v>
      </c>
      <c r="J23" s="55">
        <v>408317.83</v>
      </c>
      <c r="K23" s="47" t="s">
        <v>111</v>
      </c>
      <c r="L23" s="45" t="s">
        <v>143</v>
      </c>
      <c r="M23" s="45" t="s">
        <v>144</v>
      </c>
      <c r="N23" s="45" t="s">
        <v>145</v>
      </c>
      <c r="O23" s="47" t="s">
        <v>80</v>
      </c>
      <c r="P23" s="46" t="s">
        <v>94</v>
      </c>
      <c r="Q23" s="46" t="s">
        <v>95</v>
      </c>
      <c r="R23" s="43">
        <f>55/55*100</f>
        <v>100</v>
      </c>
      <c r="S23" s="43">
        <f>55/55*100</f>
        <v>100</v>
      </c>
      <c r="T23" s="52">
        <f>0/55*100</f>
        <v>0</v>
      </c>
      <c r="U23" s="52">
        <f>0/55*100</f>
        <v>0</v>
      </c>
      <c r="V23" s="52">
        <f>0/55*100</f>
        <v>0</v>
      </c>
      <c r="W23" s="47" t="s">
        <v>91</v>
      </c>
    </row>
    <row r="24" spans="1:23" x14ac:dyDescent="0.2">
      <c r="A24" s="7"/>
      <c r="B24" s="32"/>
      <c r="C24" s="7"/>
      <c r="D24" s="7"/>
      <c r="E24" s="8"/>
      <c r="F24" s="8"/>
      <c r="G24" s="8"/>
      <c r="H24" s="8"/>
      <c r="I24" s="8"/>
      <c r="J24" s="8"/>
      <c r="K24"/>
      <c r="L24"/>
      <c r="M24"/>
      <c r="N24"/>
      <c r="O24"/>
      <c r="P24" s="6"/>
      <c r="Q24" s="6"/>
    </row>
    <row r="25" spans="1:23" x14ac:dyDescent="0.2">
      <c r="A25" s="7"/>
      <c r="B25" s="32"/>
      <c r="C25" s="7"/>
      <c r="D25" s="7"/>
      <c r="E25" s="8"/>
      <c r="F25" s="8"/>
      <c r="G25" s="8"/>
      <c r="H25" s="8"/>
      <c r="I25" s="8"/>
      <c r="J25" s="8"/>
      <c r="K25" s="8"/>
      <c r="L25" s="8"/>
    </row>
    <row r="26" spans="1:23" ht="12" x14ac:dyDescent="0.2">
      <c r="A26" s="7"/>
      <c r="B26" s="33"/>
      <c r="C26" s="7"/>
      <c r="D26" s="7"/>
      <c r="E26" s="8"/>
      <c r="F26" s="8"/>
      <c r="G26" s="8"/>
      <c r="H26" s="8"/>
      <c r="I26" s="8"/>
      <c r="J26" s="8"/>
      <c r="K26" s="8"/>
      <c r="L26" s="8"/>
    </row>
    <row r="27" spans="1:23" x14ac:dyDescent="0.2">
      <c r="A27" s="7"/>
      <c r="B27" s="34"/>
      <c r="C27" s="7"/>
      <c r="D27" s="7"/>
      <c r="E27" s="8"/>
      <c r="F27" s="8"/>
      <c r="G27" s="8"/>
      <c r="H27" s="8"/>
      <c r="I27" s="8"/>
      <c r="J27" s="8"/>
      <c r="K27" s="8"/>
      <c r="L27" s="8"/>
    </row>
    <row r="28" spans="1:23" x14ac:dyDescent="0.2">
      <c r="A28" s="7"/>
      <c r="B28" s="8"/>
      <c r="C28" s="7"/>
      <c r="D28" s="7"/>
      <c r="E28" s="8"/>
      <c r="F28" s="8"/>
      <c r="G28" s="8"/>
      <c r="H28" s="8"/>
      <c r="I28" s="8"/>
      <c r="J28" s="8"/>
      <c r="K28" s="8"/>
      <c r="L28" s="8"/>
    </row>
    <row r="29" spans="1:23" x14ac:dyDescent="0.2">
      <c r="C29"/>
      <c r="D29"/>
    </row>
    <row r="30" spans="1:23" x14ac:dyDescent="0.2">
      <c r="C30"/>
      <c r="D30"/>
    </row>
    <row r="31" spans="1:23" x14ac:dyDescent="0.2">
      <c r="C31"/>
      <c r="D31"/>
    </row>
  </sheetData>
  <mergeCells count="65">
    <mergeCell ref="E8:E10"/>
    <mergeCell ref="C15:C16"/>
    <mergeCell ref="D15:D16"/>
    <mergeCell ref="E15:E16"/>
    <mergeCell ref="C17:C18"/>
    <mergeCell ref="D17:D18"/>
    <mergeCell ref="E17:E18"/>
    <mergeCell ref="M21:M22"/>
    <mergeCell ref="C21:C22"/>
    <mergeCell ref="D21:D22"/>
    <mergeCell ref="E21:E22"/>
    <mergeCell ref="C8:C10"/>
    <mergeCell ref="D8:D10"/>
    <mergeCell ref="L8:L10"/>
    <mergeCell ref="M8:M10"/>
    <mergeCell ref="K15:K16"/>
    <mergeCell ref="K17:K18"/>
    <mergeCell ref="K21:K22"/>
    <mergeCell ref="L15:L16"/>
    <mergeCell ref="M15:M16"/>
    <mergeCell ref="L17:L18"/>
    <mergeCell ref="M17:M18"/>
    <mergeCell ref="L21:L22"/>
    <mergeCell ref="V17:V18"/>
    <mergeCell ref="W17:W18"/>
    <mergeCell ref="B21:B22"/>
    <mergeCell ref="O21:O22"/>
    <mergeCell ref="A8:A10"/>
    <mergeCell ref="A21:A22"/>
    <mergeCell ref="A17:A18"/>
    <mergeCell ref="A15:A16"/>
    <mergeCell ref="K8:K10"/>
    <mergeCell ref="V8:V10"/>
    <mergeCell ref="W8:W10"/>
    <mergeCell ref="N17:N18"/>
    <mergeCell ref="O17:O18"/>
    <mergeCell ref="P17:P18"/>
    <mergeCell ref="Q17:Q18"/>
    <mergeCell ref="R17:R18"/>
    <mergeCell ref="S17:S18"/>
    <mergeCell ref="T17:T18"/>
    <mergeCell ref="U17:U18"/>
    <mergeCell ref="N8:N10"/>
    <mergeCell ref="O8:O10"/>
    <mergeCell ref="P8:P10"/>
    <mergeCell ref="Q8:Q10"/>
    <mergeCell ref="R8:R10"/>
    <mergeCell ref="S8:S10"/>
    <mergeCell ref="T8:T10"/>
    <mergeCell ref="U8:U10"/>
    <mergeCell ref="S15:S16"/>
    <mergeCell ref="T15:T16"/>
    <mergeCell ref="U15:U16"/>
    <mergeCell ref="V15:V16"/>
    <mergeCell ref="W15:W16"/>
    <mergeCell ref="N15:N16"/>
    <mergeCell ref="O15:O16"/>
    <mergeCell ref="P15:P16"/>
    <mergeCell ref="Q15:Q16"/>
    <mergeCell ref="R15:R16"/>
    <mergeCell ref="F21:F22"/>
    <mergeCell ref="G21:G22"/>
    <mergeCell ref="H21:H22"/>
    <mergeCell ref="I21:I22"/>
    <mergeCell ref="J21:J2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2"/>
  <sheetViews>
    <sheetView workbookViewId="0">
      <selection activeCell="B23" sqref="B23"/>
    </sheetView>
  </sheetViews>
  <sheetFormatPr baseColWidth="10" defaultColWidth="12" defaultRowHeight="11.25" x14ac:dyDescent="0.2"/>
  <cols>
    <col min="1" max="1" width="67.6640625" customWidth="1"/>
    <col min="2" max="2" width="21.83203125" customWidth="1"/>
    <col min="3" max="3" width="12" style="4"/>
  </cols>
  <sheetData>
    <row r="1" spans="1:4" ht="12" x14ac:dyDescent="0.2">
      <c r="A1" s="5" t="s">
        <v>27</v>
      </c>
      <c r="B1" s="5" t="s">
        <v>28</v>
      </c>
      <c r="C1" s="4" t="s">
        <v>29</v>
      </c>
      <c r="D1" s="3"/>
    </row>
    <row r="2" spans="1:4" ht="12" x14ac:dyDescent="0.2">
      <c r="A2" s="5" t="s">
        <v>30</v>
      </c>
      <c r="B2" s="5" t="s">
        <v>31</v>
      </c>
      <c r="C2" s="4" t="s">
        <v>32</v>
      </c>
      <c r="D2" s="3"/>
    </row>
    <row r="3" spans="1:4" ht="12" x14ac:dyDescent="0.2">
      <c r="A3" s="5" t="s">
        <v>33</v>
      </c>
      <c r="B3" s="5" t="s">
        <v>34</v>
      </c>
      <c r="C3" s="4" t="s">
        <v>35</v>
      </c>
      <c r="D3" s="3"/>
    </row>
    <row r="4" spans="1:4" ht="12" x14ac:dyDescent="0.2">
      <c r="A4" s="5" t="s">
        <v>36</v>
      </c>
      <c r="B4" s="5" t="s">
        <v>37</v>
      </c>
      <c r="C4" s="4" t="s">
        <v>38</v>
      </c>
      <c r="D4" s="3"/>
    </row>
    <row r="5" spans="1:4" ht="12" x14ac:dyDescent="0.2">
      <c r="A5" s="5" t="s">
        <v>39</v>
      </c>
      <c r="B5" s="2"/>
      <c r="D5" s="3"/>
    </row>
    <row r="6" spans="1:4" ht="12" x14ac:dyDescent="0.2">
      <c r="A6" s="5" t="s">
        <v>40</v>
      </c>
      <c r="B6" s="2"/>
      <c r="D6" s="3"/>
    </row>
    <row r="7" spans="1:4" ht="12" x14ac:dyDescent="0.2">
      <c r="A7" s="5" t="s">
        <v>41</v>
      </c>
      <c r="B7" s="2"/>
      <c r="D7" s="3"/>
    </row>
    <row r="8" spans="1:4" ht="12" x14ac:dyDescent="0.2">
      <c r="A8" s="5" t="s">
        <v>42</v>
      </c>
      <c r="B8" s="2"/>
      <c r="D8" s="3"/>
    </row>
    <row r="9" spans="1:4" ht="12" customHeight="1" x14ac:dyDescent="0.2">
      <c r="A9" s="5" t="s">
        <v>43</v>
      </c>
      <c r="B9" s="2"/>
      <c r="D9" s="3"/>
    </row>
    <row r="10" spans="1:4" ht="12" x14ac:dyDescent="0.2">
      <c r="A10" s="5" t="s">
        <v>44</v>
      </c>
      <c r="B10" s="2"/>
      <c r="D10" s="3"/>
    </row>
    <row r="11" spans="1:4" ht="12" x14ac:dyDescent="0.2">
      <c r="A11" s="5" t="s">
        <v>45</v>
      </c>
      <c r="B11" s="2"/>
      <c r="D11" s="3"/>
    </row>
    <row r="12" spans="1:4" ht="12" x14ac:dyDescent="0.2">
      <c r="A12" s="5" t="s">
        <v>46</v>
      </c>
      <c r="B12" s="2"/>
      <c r="D12" s="3"/>
    </row>
    <row r="13" spans="1:4" ht="12" x14ac:dyDescent="0.2">
      <c r="A13" s="5" t="s">
        <v>47</v>
      </c>
      <c r="B13" s="2"/>
      <c r="D13" s="3"/>
    </row>
    <row r="14" spans="1:4" ht="12" x14ac:dyDescent="0.2">
      <c r="A14" s="5" t="s">
        <v>48</v>
      </c>
      <c r="B14" s="2"/>
      <c r="D14" s="3"/>
    </row>
    <row r="15" spans="1:4" ht="12" x14ac:dyDescent="0.2">
      <c r="A15" s="5" t="s">
        <v>49</v>
      </c>
      <c r="B15" s="2"/>
      <c r="D15" s="3"/>
    </row>
    <row r="16" spans="1:4" ht="12" x14ac:dyDescent="0.2">
      <c r="A16" s="5" t="s">
        <v>50</v>
      </c>
      <c r="B16" s="2"/>
      <c r="D16" s="3"/>
    </row>
    <row r="17" spans="1:5" ht="12" x14ac:dyDescent="0.2">
      <c r="A17" s="5" t="s">
        <v>51</v>
      </c>
      <c r="B17" s="2"/>
      <c r="D17" s="3"/>
    </row>
    <row r="18" spans="1:5" ht="12" x14ac:dyDescent="0.2">
      <c r="A18" s="5" t="s">
        <v>52</v>
      </c>
      <c r="B18" s="2"/>
      <c r="D18" s="3"/>
    </row>
    <row r="19" spans="1:5" ht="12" x14ac:dyDescent="0.2">
      <c r="A19" s="5" t="s">
        <v>53</v>
      </c>
      <c r="B19" s="2"/>
      <c r="D19" s="3"/>
    </row>
    <row r="20" spans="1:5" ht="12" x14ac:dyDescent="0.2">
      <c r="A20" s="5" t="s">
        <v>54</v>
      </c>
      <c r="B20" s="2"/>
      <c r="D20" s="3"/>
    </row>
    <row r="21" spans="1:5" ht="12" x14ac:dyDescent="0.2">
      <c r="A21" s="5" t="s">
        <v>55</v>
      </c>
      <c r="B21" s="2"/>
      <c r="E21" s="3"/>
    </row>
    <row r="22" spans="1:5" ht="12" x14ac:dyDescent="0.2">
      <c r="A22" s="5" t="s">
        <v>56</v>
      </c>
      <c r="B22" s="2"/>
      <c r="E22" s="3"/>
    </row>
    <row r="23" spans="1:5" ht="12" x14ac:dyDescent="0.2">
      <c r="A23" s="5" t="s">
        <v>57</v>
      </c>
      <c r="B23" s="2"/>
      <c r="E23" s="3"/>
    </row>
    <row r="24" spans="1:5" x14ac:dyDescent="0.2">
      <c r="A24" s="4"/>
    </row>
    <row r="25" spans="1:5" x14ac:dyDescent="0.2">
      <c r="A25" s="4"/>
    </row>
    <row r="26" spans="1:5" x14ac:dyDescent="0.2">
      <c r="A26" s="4"/>
    </row>
    <row r="27" spans="1:5" x14ac:dyDescent="0.2">
      <c r="A27" s="4"/>
    </row>
    <row r="28" spans="1:5" x14ac:dyDescent="0.2">
      <c r="A28" s="4"/>
    </row>
    <row r="29" spans="1:5" x14ac:dyDescent="0.2">
      <c r="A29" s="4"/>
    </row>
    <row r="30" spans="1:5" x14ac:dyDescent="0.2">
      <c r="A30" s="4"/>
    </row>
    <row r="31" spans="1:5" x14ac:dyDescent="0.2">
      <c r="A31" s="4"/>
    </row>
    <row r="32" spans="1:5" x14ac:dyDescent="0.2">
      <c r="A32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F2C03A-FAFE-4FBB-9F24-298C907734CA}">
  <ds:schemaRefs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5B4A1C2-F018-4816-AB41-833D9F1F40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INR</vt:lpstr>
      <vt:lpstr>Hoja1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Jefe de Departamento de Recursos Financieros</cp:lastModifiedBy>
  <cp:revision/>
  <cp:lastPrinted>2023-10-30T00:06:23Z</cp:lastPrinted>
  <dcterms:created xsi:type="dcterms:W3CDTF">2014-10-22T05:35:08Z</dcterms:created>
  <dcterms:modified xsi:type="dcterms:W3CDTF">2023-10-30T00:06:29Z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