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13_ncr:1_{D10EBD6A-511F-4E53-897D-E8CAE60C9F2A}" xr6:coauthVersionLast="36" xr6:coauthVersionMax="36" xr10:uidLastSave="{00000000-0000-0000-0000-000000000000}"/>
  <bookViews>
    <workbookView xWindow="0" yWindow="0" windowWidth="28800" windowHeight="1192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A4" i="65" l="1"/>
  <c r="D112" i="62" l="1"/>
  <c r="D111" i="62" s="1"/>
  <c r="C112" i="62"/>
  <c r="C111" i="62" s="1"/>
  <c r="C167" i="59"/>
  <c r="C159" i="59"/>
  <c r="C155" i="59"/>
  <c r="C144" i="59"/>
  <c r="C49" i="65" l="1"/>
  <c r="C40" i="65"/>
  <c r="D108" i="62" l="1"/>
  <c r="D107" i="62" s="1"/>
  <c r="C108" i="62"/>
  <c r="C107" i="62" s="1"/>
  <c r="D102" i="62"/>
  <c r="D101" i="62" s="1"/>
  <c r="C102" i="62"/>
  <c r="C101" i="62" s="1"/>
  <c r="D50" i="62"/>
  <c r="C50" i="62"/>
  <c r="D21" i="62" l="1"/>
  <c r="C21" i="62"/>
  <c r="D120" i="62" l="1"/>
  <c r="D110" i="62" s="1"/>
  <c r="C120" i="62"/>
  <c r="C110" i="62" s="1"/>
  <c r="D95" i="62"/>
  <c r="C95" i="62"/>
  <c r="D29" i="62"/>
  <c r="D44" i="62" s="1"/>
  <c r="D61" i="62" l="1"/>
  <c r="C61" i="62"/>
  <c r="D59" i="62"/>
  <c r="C59" i="62"/>
  <c r="D57" i="62"/>
  <c r="C57" i="62"/>
  <c r="D55" i="62"/>
  <c r="C55" i="62"/>
  <c r="D53" i="62"/>
  <c r="C53" i="62"/>
  <c r="C52" i="62" l="1"/>
  <c r="D52" i="62"/>
  <c r="D93" i="62"/>
  <c r="D92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3" i="62" l="1"/>
  <c r="C92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3" i="62"/>
  <c r="C83" i="62"/>
  <c r="D77" i="62"/>
  <c r="C77" i="62"/>
  <c r="D74" i="62"/>
  <c r="C74" i="62"/>
  <c r="D65" i="62"/>
  <c r="C65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4" i="62"/>
  <c r="C49" i="62" s="1"/>
  <c r="C130" i="62" s="1"/>
  <c r="D64" i="62"/>
  <c r="D49" i="62" s="1"/>
  <c r="D130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<sst xmlns="http://schemas.openxmlformats.org/spreadsheetml/2006/main" count="843" uniqueCount="601">
  <si>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</si>
  <si>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</si>
  <si>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</si>
  <si>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</si>
  <si>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</si>
  <si>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</si>
  <si>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</si>
  <si>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</si>
  <si>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</si>
  <si>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</si>
  <si>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</si>
  <si>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</si>
  <si>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</si>
  <si>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</si>
  <si>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</si>
  <si>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</si>
  <si>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</si>
  <si>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</si>
  <si>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</si>
  <si>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</si>
  <si>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</si>
  <si>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</si>
  <si>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</si>
  <si>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</si>
  <si>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</si>
  <si>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</si>
  <si>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</si>
  <si>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</si>
  <si>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</si>
  <si>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</si>
  <si>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</si>
  <si>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</si>
  <si>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</si>
  <si>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</si>
  <si>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</si>
  <si>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</si>
  <si>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</si>
  <si>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</si>
  <si>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</si>
  <si>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</si>
  <si>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</si>
  <si>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</si>
  <si>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</si>
  <si>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</si>
  <si>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</si>
  <si>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</si>
  <si>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</si>
  <si>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</si>
  <si>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</si>
  <si>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</si>
  <si>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</si>
  <si>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</si>
  <si>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</si>
  <si>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</si>
  <si>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</si>
  <si>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</si>
  <si>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</si>
  <si>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</si>
  <si>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</si>
  <si>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</si>
  <si>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</si>
  <si>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</si>
  <si>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</si>
  <si>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</si>
  <si>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</si>
  <si>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</si>
  <si>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</si>
  <si>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</si>
  <si>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</si>
  <si>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</si>
  <si>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</si>
  <si>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</si>
  <si>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</si>
  <si>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</si>
  <si>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</si>
  <si>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</si>
  <si>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</si>
  <si>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</si>
  <si>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</si>
  <si>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</si>
  <si>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</si>
  <si>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</si>
  <si>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</si>
  <si>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</si>
  <si>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</si>
  <si>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</si>
  <si>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</si>
  <si>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</si>
  <si>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</si>
  <si>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</si>
  <si>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</si>
  <si>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</si>
  <si>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</si>
  <si>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</si>
  <si>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</si>
  <si>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</si>
  <si>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</si>
  <si>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</si>
  <si>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</si>
  <si>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</si>
  <si>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</si>
  <si>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</si>
  <si>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</si>
  <si>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</si>
  <si>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</si>
  <si>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</si>
  <si>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</si>
  <si>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</si>
  <si>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</si>
  <si>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</si>
  <si>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</si>
  <si>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</si>
  <si>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</si>
  <si>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</si>
  <si>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</si>
  <si>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</si>
  <si>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</si>
  <si>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</si>
  <si>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</si>
  <si>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</si>
  <si>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</si>
  <si>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</si>
  <si>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</si>
  <si>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</si>
  <si>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</si>
  <si>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</si>
  <si>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</si>
  <si>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</si>
  <si>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</si>
  <si>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</si>
  <si>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</si>
  <si>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</si>
  <si>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</si>
  <si>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</si>
  <si>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</si>
  <si>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</si>
  <si>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</si>
  <si>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</si>
  <si>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</si>
  <si>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</si>
  <si>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</si>
  <si>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</si>
  <si>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</si>
  <si>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</si>
  <si>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</si>
  <si>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</si>
  <si>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</si>
  <si>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</si>
  <si>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</si>
  <si>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</si>
  <si>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</si>
  <si>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</si>
  <si>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</si>
  <si>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</si>
  <si>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</si>
  <si>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</si>
  <si>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</si>
  <si>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</si>
  <si>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</si>
  <si>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</si>
  <si>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</si>
  <si>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</si>
  <si>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</si>
  <si>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</si>
  <si>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</si>
  <si>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</si>
  <si>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</si>
  <si>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</si>
  <si>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</si>
  <si>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</si>
  <si>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</si>
  <si>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</si>
  <si>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</si>
  <si>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</si>
  <si>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</si>
  <si>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</si>
  <si>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</si>
  <si>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</si>
  <si>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</si>
  <si>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</si>
  <si>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</si>
  <si>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</si>
  <si>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</si>
  <si>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</si>
  <si>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</si>
  <si>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</si>
  <si>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</si>
  <si>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</si>
  <si>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</si>
  <si>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</si>
  <si>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</si>
  <si>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</si>
  <si>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</si>
  <si>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</si>
  <si>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</si>
  <si>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</si>
  <si>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</si>
  <si>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</si>
  <si>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</si>
  <si>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</si>
  <si>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</si>
  <si>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</si>
  <si>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</si>
  <si>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</si>
  <si>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</si>
  <si>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</si>
  <si>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</si>
  <si>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</si>
  <si>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</si>
  <si>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</si>
  <si>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</si>
  <si>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</si>
  <si>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</si>
  <si>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</si>
  <si>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</si>
  <si>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</si>
  <si>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</si>
  <si>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</si>
  <si>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</si>
  <si>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</si>
  <si>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</si>
  <si>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</si>
  <si>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</si>
  <si>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</si>
  <si>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</si>
  <si>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</si>
  <si>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</si>
  <si>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</si>
  <si>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</si>
  <si>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</si>
  <si>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</si>
  <si>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</si>
  <si>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</si>
  <si>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</si>
  <si>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</si>
  <si>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</si>
  <si>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</si>
  <si>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</si>
  <si>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</si>
  <si>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</si>
  <si>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</si>
  <si>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</si>
  <si>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</si>
  <si>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</si>
  <si>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</si>
  <si>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</si>
  <si>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</si>
  <si>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</si>
  <si>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</si>
  <si>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</si>
  <si>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</si>
  <si>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</si>
  <si>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</si>
  <si>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</si>
  <si>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</si>
  <si>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</si>
  <si>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</si>
  <si>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</si>
  <si>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</si>
  <si>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</si>
  <si>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</si>
  <si>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</si>
  <si>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</si>
  <si>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</si>
  <si>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</si>
  <si>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</si>
  <si>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</si>
  <si>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</si>
  <si>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</si>
  <si>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</si>
  <si>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</si>
  <si>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</si>
  <si>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</si>
  <si>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</si>
  <si>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</si>
  <si>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</si>
  <si>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</si>
  <si>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</si>
  <si>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</si>
  <si>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</si>
  <si>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</si>
  <si>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</si>
  <si>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</si>
  <si>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</si>
  <si>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</si>
  <si>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</si>
  <si>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</si>
  <si>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</si>
  <si>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</si>
  <si>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</si>
  <si>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</si>
  <si>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</si>
  <si>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</si>
  <si>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</si>
  <si>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</si>
  <si>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</si>
  <si>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</si>
  <si>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</si>
  <si>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</si>
  <si>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</si>
  <si>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</si>
  <si>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</si>
  <si>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</si>
  <si>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</si>
  <si>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</si>
  <si>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</si>
  <si>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</si>
  <si>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</si>
  <si>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</si>
  <si>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</si>
  <si>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</si>
  <si>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</si>
  <si>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</si>
  <si>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</si>
  <si>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</si>
  <si>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</si>
  <si>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</si>
  <si>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</si>
  <si>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</si>
  <si>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</si>
  <si>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</si>
  <si>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</si>
  <si>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</si>
  <si>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</si>
  <si>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</si>
  <si>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</si>
  <si>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</si>
  <si>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</si>
  <si>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</si>
  <si>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</si>
  <si>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</si>
  <si>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</si>
  <si>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</si>
  <si>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</si>
  <si>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</si>
  <si>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</si>
  <si>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</si>
  <si>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</si>
  <si>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</si>
  <si>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</si>
  <si>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</si>
  <si>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</si>
  <si>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</si>
  <si>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</si>
  <si>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</si>
  <si>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</si>
  <si>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</si>
  <si>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</si>
  <si>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</si>
  <si>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</si>
  <si>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</si>
  <si>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</si>
  <si>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</si>
  <si>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</si>
  <si>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</si>
  <si>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</si>
  <si>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</si>
  <si>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</si>
  <si>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</si>
  <si>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</si>
  <si>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</si>
  <si>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</si>
  <si>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</si>
  <si>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</si>
  <si>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</si>
  <si>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</si>
  <si>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</si>
  <si>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</si>
  <si>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</si>
  <si>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</si>
  <si>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</si>
  <si>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</si>
  <si>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</si>
  <si>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</si>
  <si>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</si>
  <si>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</si>
  <si>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</si>
  <si>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</si>
  <si>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</si>
  <si>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</si>
  <si>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</si>
  <si>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</si>
  <si>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</si>
  <si>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</si>
  <si>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</si>
  <si>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</si>
  <si>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</si>
  <si>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</si>
  <si>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</si>
  <si>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</si>
  <si>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</si>
  <si>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</si>
  <si>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</si>
  <si>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</si>
  <si>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</si>
  <si>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</si>
  <si>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</si>
  <si>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</si>
  <si>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</si>
  <si>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</si>
  <si>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</si>
  <si>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</si>
  <si>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</si>
  <si>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</si>
  <si>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</si>
  <si>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</si>
  <si>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</si>
  <si>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</si>
  <si>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</si>
  <si>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</si>
  <si>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</si>
  <si>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</si>
  <si>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</si>
  <si>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</si>
  <si>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</si>
  <si>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</si>
  <si>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</si>
  <si>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</si>
  <si>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</si>
  <si>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</si>
  <si>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</si>
  <si>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</si>
  <si>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</si>
  <si>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</si>
  <si>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</si>
  <si>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</si>
  <si>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</si>
  <si>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</si>
  <si>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</si>
  <si>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</si>
  <si>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</si>
  <si>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</si>
  <si>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</si>
  <si>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</si>
  <si>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</si>
  <si>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</si>
  <si>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</si>
  <si>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</si>
  <si>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</si>
  <si>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</si>
  <si>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</si>
  <si>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</si>
  <si>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</si>
  <si>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</si>
  <si>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</si>
  <si>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</si>
  <si>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</si>
  <si>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</si>
  <si>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</si>
  <si>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</si>
  <si>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</si>
  <si>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</si>
  <si>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</si>
  <si>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</si>
  <si>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</si>
  <si>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</si>
  <si>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</si>
  <si>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</si>
  <si>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</si>
  <si>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</si>
  <si>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</si>
  <si>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</si>
  <si>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</si>
  <si>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</si>
  <si>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</si>
  <si>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</si>
  <si>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</si>
  <si>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</si>
  <si>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</si>
  <si>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</si>
  <si>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</si>
  <si>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</si>
  <si>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</si>
  <si>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</si>
  <si>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</si>
  <si>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</si>
  <si>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</si>
  <si>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</si>
  <si>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</si>
  <si>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</si>
  <si>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</si>
  <si>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</si>
  <si>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</si>
  <si>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</si>
  <si>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</si>
  <si>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</si>
  <si>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</si>
  <si>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</si>
  <si>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</si>
  <si>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</si>
  <si>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</si>
  <si>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</si>
  <si>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</si>
  <si>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</si>
  <si>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</si>
  <si>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</si>
  <si>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</si>
  <si>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</si>
  <si>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</si>
  <si>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</si>
  <si>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</si>
  <si>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</si>
  <si>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</si>
  <si>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</si>
  <si>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</si>
  <si>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</si>
  <si>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</si>
  <si>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</si>
  <si>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</si>
  <si>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</si>
  <si>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</si>
  <si>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</si>
  <si>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</si>
  <si>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</si>
  <si>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</si>
  <si>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</si>
  <si>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</si>
  <si>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</si>
  <si>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</si>
  <si>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</si>
  <si>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</si>
  <si>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</si>
  <si>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</si>
  <si>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</si>
  <si>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</si>
  <si>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</si>
  <si>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</si>
  <si>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</si>
  <si>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</si>
  <si>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</si>
  <si>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</si>
  <si>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</si>
  <si>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</si>
  <si>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</si>
  <si>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</si>
  <si>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</si>
  <si>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</si>
  <si>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</si>
  <si>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</si>
  <si>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</si>
  <si>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</si>
  <si>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</si>
  <si>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</si>
  <si>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</si>
  <si>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</si>
  <si>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</si>
  <si>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</si>
  <si>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</si>
  <si>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</si>
  <si>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</si>
  <si>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</si>
  <si>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</si>
  <si>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</si>
  <si>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</si>
  <si>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</si>
  <si>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</si>
  <si>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</si>
  <si>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</si>
  <si>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</si>
  <si>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</si>
  <si>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</si>
  <si>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</si>
  <si>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</si>
  <si>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</si>
  <si>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</si>
  <si>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</si>
  <si>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</si>
  <si>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</si>
  <si>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</si>
  <si>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</si>
  <si>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</si>
  <si>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</si>
  <si>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</si>
  <si>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</si>
  <si>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</si>
  <si>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</si>
  <si>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</si>
  <si>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</si>
  <si>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</si>
  <si>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</si>
  <si>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</si>
  <si>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</si>
  <si>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</si>
  <si>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</si>
  <si>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</si>
  <si>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</si>
  <si>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</si>
  <si>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</si>
  <si>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</si>
  <si>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</si>
  <si>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</si>
  <si>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UNIVERSIDAD POLITECNICA DEL BICENTENARIO</t>
  </si>
  <si>
    <t>Del 1 de Enero al 30 de Junio de 2024</t>
  </si>
  <si>
    <t>EFECTIVO Y EQUIVALENTES</t>
  </si>
  <si>
    <t>ADQ. DE ACT. DE INVERSIÓN EFECTIVAMENTE PAGADAS</t>
  </si>
  <si>
    <t>CONCILIACION DE FLUJOS DE EFECTIVO NETOS</t>
  </si>
  <si>
    <t>PRESUPUESTARIO</t>
  </si>
  <si>
    <t>3. Menos Ingresos Presupuestarios No Contables</t>
  </si>
  <si>
    <t>Materiales y Suministros (consumos)</t>
  </si>
  <si>
    <t>CUENTAS DE ORDEN PRESUPUESTARIO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</si>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</sst>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14" fillId="0" borderId="4" xfId="11" applyFont="1" applyBorder="1" applyAlignment="1" applyProtection="1">
      <alignment horizontal="center"/>
      <protection locked="0"/>
    </xf>
    <xf numFmtId="0" fontId="5" fillId="0" borderId="8" xfId="0" applyFont="1" applyBorder="1"/>
    <xf numFmtId="0" fontId="14" fillId="0" borderId="8" xfId="11" applyFont="1" applyBorder="1" applyProtection="1">
      <protection locked="0"/>
    </xf>
    <xf numFmtId="0" fontId="17" fillId="0" borderId="8" xfId="11" applyFont="1" applyFill="1" applyBorder="1" applyAlignment="1">
      <alignment horizontal="left" indent="3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" vertical="center"/>
    </xf>
    <xf numFmtId="0" fontId="1" fillId="3" borderId="15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8" fillId="0" borderId="0" xfId="9" applyFont="1" applyAlignment="1">
      <alignment horizontal="left" indent="2"/>
    </xf>
    <xf numFmtId="0" fontId="5" fillId="0" borderId="21" xfId="0" applyFont="1" applyBorder="1" applyAlignment="1">
      <alignment horizontal="left" vertical="center" wrapText="1" inden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.42578125" style="1" customWidth="1"/>
    <col min="4" max="16384" width="12.85546875" style="1"/>
  </cols>
  <sheetData>
    <row r="1" spans="1:4" ht="16.149999999999999" customHeight="1" x14ac:dyDescent="0.2">
      <c r="A1" s="150"/>
      <c r="B1" s="150" t="s">
        <v>591</v>
      </c>
      <c r="C1" s="151" t="s">
        <v>495</v>
      </c>
      <c r="D1" s="152">
        <v>2024</v>
      </c>
    </row>
    <row r="2" spans="1:4" ht="16.149999999999999" customHeight="1" x14ac:dyDescent="0.2">
      <c r="A2" s="153"/>
      <c r="B2" s="153" t="s">
        <v>494</v>
      </c>
      <c r="C2" s="154" t="s">
        <v>496</v>
      </c>
      <c r="D2" s="155" t="s">
        <v>498</v>
      </c>
    </row>
    <row r="3" spans="1:4" ht="16.149999999999999" customHeight="1" x14ac:dyDescent="0.2">
      <c r="A3" s="153"/>
      <c r="B3" s="153" t="s">
        <v>592</v>
      </c>
      <c r="C3" s="154" t="s">
        <v>497</v>
      </c>
      <c r="D3" s="156">
        <v>2</v>
      </c>
    </row>
    <row r="4" spans="1:4" ht="16.149999999999999" customHeight="1" x14ac:dyDescent="0.2">
      <c r="A4" s="157"/>
      <c r="B4" s="157" t="s">
        <v>513</v>
      </c>
      <c r="C4" s="158"/>
      <c r="D4" s="159"/>
    </row>
    <row r="5" spans="1:4" ht="15" customHeight="1" x14ac:dyDescent="0.2">
      <c r="A5" s="85" t="s">
        <v>29</v>
      </c>
      <c r="B5" s="84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146" t="s">
        <v>480</v>
      </c>
      <c r="B10" s="147" t="s">
        <v>555</v>
      </c>
    </row>
    <row r="11" spans="1:4" x14ac:dyDescent="0.2">
      <c r="A11" s="146" t="s">
        <v>481</v>
      </c>
      <c r="B11" s="147" t="s">
        <v>277</v>
      </c>
    </row>
    <row r="12" spans="1:4" x14ac:dyDescent="0.2">
      <c r="A12" s="146" t="s">
        <v>1</v>
      </c>
      <c r="B12" s="147" t="s">
        <v>2</v>
      </c>
    </row>
    <row r="13" spans="1:4" x14ac:dyDescent="0.2">
      <c r="A13" s="146" t="s">
        <v>3</v>
      </c>
      <c r="B13" s="147" t="s">
        <v>4</v>
      </c>
    </row>
    <row r="14" spans="1:4" x14ac:dyDescent="0.2">
      <c r="A14" s="146" t="s">
        <v>5</v>
      </c>
      <c r="B14" s="147" t="s">
        <v>6</v>
      </c>
    </row>
    <row r="15" spans="1:4" x14ac:dyDescent="0.2">
      <c r="A15" s="146" t="s">
        <v>81</v>
      </c>
      <c r="B15" s="147" t="s">
        <v>489</v>
      </c>
    </row>
    <row r="16" spans="1:4" x14ac:dyDescent="0.2">
      <c r="A16" s="146" t="s">
        <v>7</v>
      </c>
      <c r="B16" s="147" t="s">
        <v>490</v>
      </c>
    </row>
    <row r="17" spans="1:2" x14ac:dyDescent="0.2">
      <c r="A17" s="146" t="s">
        <v>8</v>
      </c>
      <c r="B17" s="147" t="s">
        <v>80</v>
      </c>
    </row>
    <row r="18" spans="1:2" x14ac:dyDescent="0.2">
      <c r="A18" s="146" t="s">
        <v>9</v>
      </c>
      <c r="B18" s="147" t="s">
        <v>10</v>
      </c>
    </row>
    <row r="19" spans="1:2" x14ac:dyDescent="0.2">
      <c r="A19" s="146" t="s">
        <v>11</v>
      </c>
      <c r="B19" s="147" t="s">
        <v>12</v>
      </c>
    </row>
    <row r="20" spans="1:2" x14ac:dyDescent="0.2">
      <c r="A20" s="146" t="s">
        <v>13</v>
      </c>
      <c r="B20" s="147" t="s">
        <v>14</v>
      </c>
    </row>
    <row r="21" spans="1:2" x14ac:dyDescent="0.2">
      <c r="A21" s="146" t="s">
        <v>15</v>
      </c>
      <c r="B21" s="147" t="s">
        <v>16</v>
      </c>
    </row>
    <row r="22" spans="1:2" x14ac:dyDescent="0.2">
      <c r="A22" s="146" t="s">
        <v>17</v>
      </c>
      <c r="B22" s="147" t="s">
        <v>491</v>
      </c>
    </row>
    <row r="23" spans="1:2" x14ac:dyDescent="0.2">
      <c r="A23" s="146" t="s">
        <v>18</v>
      </c>
      <c r="B23" s="147" t="s">
        <v>19</v>
      </c>
    </row>
    <row r="24" spans="1:2" x14ac:dyDescent="0.2">
      <c r="A24" s="146" t="s">
        <v>20</v>
      </c>
      <c r="B24" s="147" t="s">
        <v>113</v>
      </c>
    </row>
    <row r="25" spans="1:2" x14ac:dyDescent="0.2">
      <c r="A25" s="146" t="s">
        <v>21</v>
      </c>
      <c r="B25" s="147" t="s">
        <v>583</v>
      </c>
    </row>
    <row r="26" spans="1:2" x14ac:dyDescent="0.2">
      <c r="A26" s="146" t="s">
        <v>585</v>
      </c>
      <c r="B26" s="147" t="s">
        <v>586</v>
      </c>
    </row>
    <row r="27" spans="1:2" x14ac:dyDescent="0.2">
      <c r="A27" s="146" t="s">
        <v>584</v>
      </c>
      <c r="B27" s="147" t="s">
        <v>587</v>
      </c>
    </row>
    <row r="28" spans="1:2" x14ac:dyDescent="0.2">
      <c r="A28" s="146" t="s">
        <v>22</v>
      </c>
      <c r="B28" s="147" t="s">
        <v>23</v>
      </c>
    </row>
    <row r="29" spans="1:2" x14ac:dyDescent="0.2">
      <c r="A29" s="146" t="s">
        <v>24</v>
      </c>
      <c r="B29" s="147" t="s">
        <v>25</v>
      </c>
    </row>
    <row r="30" spans="1:2" x14ac:dyDescent="0.2">
      <c r="A30" s="146" t="s">
        <v>26</v>
      </c>
      <c r="B30" s="147" t="s">
        <v>593</v>
      </c>
    </row>
    <row r="31" spans="1:2" x14ac:dyDescent="0.2">
      <c r="A31" s="146" t="s">
        <v>27</v>
      </c>
      <c r="B31" s="147" t="s">
        <v>594</v>
      </c>
    </row>
    <row r="32" spans="1:2" x14ac:dyDescent="0.2">
      <c r="A32" s="146" t="s">
        <v>38</v>
      </c>
      <c r="B32" s="147" t="s">
        <v>595</v>
      </c>
    </row>
    <row r="33" spans="1:2" x14ac:dyDescent="0.2">
      <c r="A33" s="146"/>
      <c r="B33" s="148"/>
    </row>
    <row r="34" spans="1:2" x14ac:dyDescent="0.2">
      <c r="A34" s="4"/>
      <c r="B34" s="6"/>
    </row>
    <row r="35" spans="1:2" x14ac:dyDescent="0.2">
      <c r="A35" s="146" t="s">
        <v>36</v>
      </c>
      <c r="B35" s="148" t="s">
        <v>31</v>
      </c>
    </row>
    <row r="36" spans="1:2" x14ac:dyDescent="0.2">
      <c r="A36" s="146" t="s">
        <v>37</v>
      </c>
      <c r="B36" s="148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148" t="s">
        <v>28</v>
      </c>
    </row>
    <row r="40" spans="1:2" x14ac:dyDescent="0.2">
      <c r="A40" s="4"/>
      <c r="B40" s="148" t="s">
        <v>596</v>
      </c>
    </row>
    <row r="41" spans="1:2" x14ac:dyDescent="0.2">
      <c r="A41" s="4"/>
      <c r="B41" s="149" t="s">
        <v>553</v>
      </c>
    </row>
    <row r="42" spans="1:2" x14ac:dyDescent="0.2">
      <c r="A42" s="4"/>
      <c r="B42" s="149" t="s">
        <v>554</v>
      </c>
    </row>
    <row r="43" spans="1:2" ht="12" thickBot="1" x14ac:dyDescent="0.25">
      <c r="A43" s="8"/>
      <c r="B43" s="9"/>
    </row>
    <row r="45" spans="1:2" ht="31.5" customHeight="1" x14ac:dyDescent="0.2">
      <c r="A45" s="162" t="s">
        <v>514</v>
      </c>
      <c r="B45" s="162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389D0B7F-C5D5-42ED-BDE2-099A4F244A69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4C67DB15-EE9D-4801-9B16-CF65C7DED84A}">
      <formula1>"Trimestral, Anual"</formula1>
    </dataValidation>
    <dataValidation type="list" allowBlank="1" showInputMessage="1" showErrorMessage="1" prompt="Escoger el corte de la información, ya se trimestral (1 al 4) o anual (4)." sqref="D4" xr:uid="{28E643A7-77A9-4056-A0E5-9676E27B2546}">
      <formula1>"1, 2, 3, 4"</formula1>
    </dataValidation>
  </dataValidations>
  <hyperlinks>
    <hyperlink ref="A35:B35" location="Conciliacion_Ig!B6" display="Conciliacion_Ig" xr:uid="{6ED5AD9E-597E-42E8-A554-E80FFFAB7109}"/>
    <hyperlink ref="A36:B36" location="Conciliacion_Eg!B5" display="Conciliacion_Eg" xr:uid="{B7339171-EF5C-4321-A3AF-0B14C8BB9AB4}"/>
    <hyperlink ref="B39" location="Memoria!A8" display="CONTABLES" xr:uid="{923C29A1-9293-4ABC-8107-42C1483FF805}"/>
    <hyperlink ref="B40" location="Memoria!A36" display="PRESUPUESTARIAS" xr:uid="{3A503F2F-38C8-49EF-92CC-D66F77318095}"/>
    <hyperlink ref="B35" location="Conciliacion_Ig!B4" display="CONCILIACIÓN ENTRE LOS INGRESOS PRESUPUESTARIOS Y CONTABLES" xr:uid="{5AE36779-01B5-42F7-8460-AB39DC2FF098}"/>
    <hyperlink ref="B36" location="Conciliacion_Eg!B4" display="CONCILIACIÓN ENTRE LOS EGRESOS PRESUPUESTARIOS Y LOS GASTOS CONTABLES" xr:uid="{2F73F78E-0745-400F-9510-E95CCCA7B819}"/>
    <hyperlink ref="A13" location="ESF!A12" display="ESF-02" xr:uid="{BE9052ED-5B3A-437C-BAB8-0F7FEFA441C8}"/>
    <hyperlink ref="A15" location="ESF!A29" display="ESF-04" xr:uid="{B12AA21A-9167-4906-9F25-731F5DEA01F5}"/>
    <hyperlink ref="A16" location="ESF!A38" display="ESF-05" xr:uid="{769681EC-CA08-416C-85E6-978B9BEB0E4F}"/>
    <hyperlink ref="A17" location="ESF!A43" display="ESF-06" xr:uid="{AC5945C4-B91E-410A-B6AD-CF3D765A7FAD}"/>
    <hyperlink ref="A18" location="ESF!A47" display="ESF-07" xr:uid="{222C4AB1-4551-4B86-A45B-262BA4306DF1}"/>
    <hyperlink ref="A19" location="ESF!A53" display="ESF-08" xr:uid="{7D7813AE-B1B6-47CE-95FF-E4E178303A54}"/>
    <hyperlink ref="A20" location="ESF!A76" display="ESF-09" xr:uid="{F25FB0B7-8007-4BBE-9FA0-79A78CDEFEEB}"/>
    <hyperlink ref="A21" location="ESF!A92" display="ESF-10" xr:uid="{EC54E614-B256-4B5C-9A65-9219245A1C7D}"/>
    <hyperlink ref="A22" location="ESF!A98" display="ESF-11" xr:uid="{5B69E4D9-3C85-457D-8CC7-DCB5EE5A838E}"/>
    <hyperlink ref="A23" location="ESF!A109" display="ESF-12" xr:uid="{98B02A46-6BB8-4DBD-B9C9-638B604A0940}"/>
    <hyperlink ref="A24" location="ESF!A126" display="ESF-13" xr:uid="{A221545E-6510-4609-87DB-CC0DCC6D649F}"/>
    <hyperlink ref="A25" location="ESF!A143" display="ESF-14" xr:uid="{C8FCF94A-6EC9-4DEE-BEAC-16D24C866785}"/>
    <hyperlink ref="A32" location="EFE!A45" display="EFE-03" xr:uid="{EB267EB3-DD6F-4A9E-A420-4EEF1D9288F4}"/>
    <hyperlink ref="A10" location="ACT!A6" display="ACT-01" xr:uid="{BBA53543-9DB8-4657-AC51-38489CDFD439}"/>
    <hyperlink ref="A11" location="ACT!A91" display="ACT-03" xr:uid="{EF64C3F6-B4F8-4BE3-9FB8-8B97C9716FBA}"/>
    <hyperlink ref="A26" location="ESF!A151" display="ESF-15" xr:uid="{8FB81D9F-C80C-42C0-B2E7-7B4D5DB849DA}"/>
    <hyperlink ref="A14" location="ESF!A17" display="ESF-03" xr:uid="{73E90B0D-E3FA-4987-83C7-92DEBFCCE779}"/>
    <hyperlink ref="B41" location="Memoria!B38" display="INGRESOS" xr:uid="{E74CA48E-9CAC-4838-B35B-971A03C0F98B}"/>
    <hyperlink ref="B42" location="Memoria!B48" display="EGRESOS" xr:uid="{9FD1B26D-3FD6-4B7E-B537-AC541831FB8E}"/>
    <hyperlink ref="A12" location="ESF!A6" display="ESF-01" xr:uid="{21ED2AA1-A69C-4577-96DE-EF686D53B18D}"/>
    <hyperlink ref="A28" location="VHP!A6" display="VHP-01" xr:uid="{329362FD-473F-4FFD-9E60-061ED7172C2C}"/>
    <hyperlink ref="A29" location="VHP!A12" display="VHP-02" xr:uid="{61EEFA78-1556-49E0-AB08-2B9C44131C06}"/>
    <hyperlink ref="A30" location="EFE!A6" display="EFE-01" xr:uid="{57E57400-B3D9-4B99-8F50-3D2731CDDB38}"/>
    <hyperlink ref="A31" location="EFE!A18" display="EFE-02" xr:uid="{7519924C-A7F7-48C4-8155-C30314D0454F}"/>
    <hyperlink ref="A27" location="ESF!A156" display="ESF-16" xr:uid="{4FF51FF3-582F-4A98-A92C-8EEBDEFAD832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591</v>
      </c>
      <c r="B1" s="163"/>
      <c r="C1" s="163"/>
      <c r="D1" s="10" t="s">
        <v>495</v>
      </c>
      <c r="E1" s="19">
        <v>2024</v>
      </c>
    </row>
    <row r="2" spans="1:5" s="11" customFormat="1" ht="18.95" customHeight="1" x14ac:dyDescent="0.25">
      <c r="A2" s="163" t="s">
        <v>500</v>
      </c>
      <c r="B2" s="163"/>
      <c r="C2" s="163"/>
      <c r="D2" s="10" t="s">
        <v>496</v>
      </c>
      <c r="E2" s="19" t="s">
        <v>498</v>
      </c>
    </row>
    <row r="3" spans="1:5" s="11" customFormat="1" ht="18.95" customHeight="1" x14ac:dyDescent="0.25">
      <c r="A3" s="163" t="s">
        <v>592</v>
      </c>
      <c r="B3" s="163"/>
      <c r="C3" s="163"/>
      <c r="D3" s="10" t="s">
        <v>497</v>
      </c>
      <c r="E3" s="19">
        <v>2</v>
      </c>
    </row>
    <row r="4" spans="1:5" s="11" customFormat="1" ht="18.95" customHeight="1" x14ac:dyDescent="0.25">
      <c r="A4" s="163" t="s">
        <v>513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6" t="s">
        <v>557</v>
      </c>
      <c r="B7" s="36"/>
      <c r="C7" s="36"/>
      <c r="D7" s="36"/>
      <c r="E7" s="36"/>
    </row>
    <row r="8" spans="1:5" x14ac:dyDescent="0.2">
      <c r="A8" s="37" t="s">
        <v>85</v>
      </c>
      <c r="B8" s="37" t="s">
        <v>82</v>
      </c>
      <c r="C8" s="37" t="s">
        <v>83</v>
      </c>
      <c r="D8" s="37" t="s">
        <v>222</v>
      </c>
      <c r="E8" s="37"/>
    </row>
    <row r="9" spans="1:5" x14ac:dyDescent="0.2">
      <c r="A9" s="114">
        <v>4000</v>
      </c>
      <c r="B9" s="113" t="s">
        <v>555</v>
      </c>
      <c r="C9" s="115">
        <f>SUM(C10+C57+C69)</f>
        <v>39178383.030000001</v>
      </c>
      <c r="D9" s="78"/>
      <c r="E9" s="38"/>
    </row>
    <row r="10" spans="1:5" x14ac:dyDescent="0.2">
      <c r="A10" s="114">
        <v>4100</v>
      </c>
      <c r="B10" s="113" t="s">
        <v>223</v>
      </c>
      <c r="C10" s="115">
        <f>SUM(C11+C21+C27+C30+C36+C39+C48)</f>
        <v>3999809.15</v>
      </c>
      <c r="D10" s="78"/>
      <c r="E10" s="38"/>
    </row>
    <row r="11" spans="1:5" x14ac:dyDescent="0.2">
      <c r="A11" s="114">
        <v>4110</v>
      </c>
      <c r="B11" s="113" t="s">
        <v>224</v>
      </c>
      <c r="C11" s="115">
        <f>SUM(C12:C20)</f>
        <v>0</v>
      </c>
      <c r="D11" s="78"/>
      <c r="E11" s="38"/>
    </row>
    <row r="12" spans="1:5" x14ac:dyDescent="0.2">
      <c r="A12" s="39">
        <v>4111</v>
      </c>
      <c r="B12" s="40" t="s">
        <v>225</v>
      </c>
      <c r="C12" s="43">
        <v>0</v>
      </c>
      <c r="D12" s="78"/>
      <c r="E12" s="38"/>
    </row>
    <row r="13" spans="1:5" x14ac:dyDescent="0.2">
      <c r="A13" s="39">
        <v>4112</v>
      </c>
      <c r="B13" s="40" t="s">
        <v>226</v>
      </c>
      <c r="C13" s="43">
        <v>0</v>
      </c>
      <c r="D13" s="78"/>
      <c r="E13" s="38"/>
    </row>
    <row r="14" spans="1:5" x14ac:dyDescent="0.2">
      <c r="A14" s="39">
        <v>4113</v>
      </c>
      <c r="B14" s="40" t="s">
        <v>227</v>
      </c>
      <c r="C14" s="43">
        <v>0</v>
      </c>
      <c r="D14" s="78"/>
      <c r="E14" s="38"/>
    </row>
    <row r="15" spans="1:5" x14ac:dyDescent="0.2">
      <c r="A15" s="39">
        <v>4114</v>
      </c>
      <c r="B15" s="40" t="s">
        <v>228</v>
      </c>
      <c r="C15" s="43">
        <v>0</v>
      </c>
      <c r="D15" s="78"/>
      <c r="E15" s="38"/>
    </row>
    <row r="16" spans="1:5" x14ac:dyDescent="0.2">
      <c r="A16" s="39">
        <v>4115</v>
      </c>
      <c r="B16" s="40" t="s">
        <v>229</v>
      </c>
      <c r="C16" s="43">
        <v>0</v>
      </c>
      <c r="D16" s="78"/>
      <c r="E16" s="38"/>
    </row>
    <row r="17" spans="1:5" x14ac:dyDescent="0.2">
      <c r="A17" s="39">
        <v>4116</v>
      </c>
      <c r="B17" s="40" t="s">
        <v>230</v>
      </c>
      <c r="C17" s="43">
        <v>0</v>
      </c>
      <c r="D17" s="78"/>
      <c r="E17" s="38"/>
    </row>
    <row r="18" spans="1:5" x14ac:dyDescent="0.2">
      <c r="A18" s="39">
        <v>4117</v>
      </c>
      <c r="B18" s="40" t="s">
        <v>231</v>
      </c>
      <c r="C18" s="43">
        <v>0</v>
      </c>
      <c r="D18" s="78"/>
      <c r="E18" s="38"/>
    </row>
    <row r="19" spans="1:5" ht="22.5" x14ac:dyDescent="0.2">
      <c r="A19" s="39">
        <v>4118</v>
      </c>
      <c r="B19" s="41" t="s">
        <v>409</v>
      </c>
      <c r="C19" s="43">
        <v>0</v>
      </c>
      <c r="D19" s="78"/>
      <c r="E19" s="38"/>
    </row>
    <row r="20" spans="1:5" x14ac:dyDescent="0.2">
      <c r="A20" s="39">
        <v>4119</v>
      </c>
      <c r="B20" s="40" t="s">
        <v>232</v>
      </c>
      <c r="C20" s="43">
        <v>0</v>
      </c>
      <c r="D20" s="78"/>
      <c r="E20" s="38"/>
    </row>
    <row r="21" spans="1:5" x14ac:dyDescent="0.2">
      <c r="A21" s="114">
        <v>4120</v>
      </c>
      <c r="B21" s="113" t="s">
        <v>233</v>
      </c>
      <c r="C21" s="115">
        <f>SUM(C22:C26)</f>
        <v>0</v>
      </c>
      <c r="D21" s="78"/>
      <c r="E21" s="38"/>
    </row>
    <row r="22" spans="1:5" x14ac:dyDescent="0.2">
      <c r="A22" s="39">
        <v>4121</v>
      </c>
      <c r="B22" s="40" t="s">
        <v>234</v>
      </c>
      <c r="C22" s="43">
        <v>0</v>
      </c>
      <c r="D22" s="78"/>
      <c r="E22" s="38"/>
    </row>
    <row r="23" spans="1:5" x14ac:dyDescent="0.2">
      <c r="A23" s="39">
        <v>4122</v>
      </c>
      <c r="B23" s="40" t="s">
        <v>410</v>
      </c>
      <c r="C23" s="43">
        <v>0</v>
      </c>
      <c r="D23" s="78"/>
      <c r="E23" s="38"/>
    </row>
    <row r="24" spans="1:5" x14ac:dyDescent="0.2">
      <c r="A24" s="39">
        <v>4123</v>
      </c>
      <c r="B24" s="40" t="s">
        <v>235</v>
      </c>
      <c r="C24" s="43">
        <v>0</v>
      </c>
      <c r="D24" s="78"/>
      <c r="E24" s="38"/>
    </row>
    <row r="25" spans="1:5" x14ac:dyDescent="0.2">
      <c r="A25" s="39">
        <v>4124</v>
      </c>
      <c r="B25" s="40" t="s">
        <v>236</v>
      </c>
      <c r="C25" s="43">
        <v>0</v>
      </c>
      <c r="D25" s="78"/>
      <c r="E25" s="38"/>
    </row>
    <row r="26" spans="1:5" x14ac:dyDescent="0.2">
      <c r="A26" s="39">
        <v>4129</v>
      </c>
      <c r="B26" s="40" t="s">
        <v>237</v>
      </c>
      <c r="C26" s="43">
        <v>0</v>
      </c>
      <c r="D26" s="78"/>
      <c r="E26" s="38"/>
    </row>
    <row r="27" spans="1:5" x14ac:dyDescent="0.2">
      <c r="A27" s="114">
        <v>4130</v>
      </c>
      <c r="B27" s="113" t="s">
        <v>238</v>
      </c>
      <c r="C27" s="115">
        <f>SUM(C28:C29)</f>
        <v>0</v>
      </c>
      <c r="D27" s="78"/>
      <c r="E27" s="38"/>
    </row>
    <row r="28" spans="1:5" x14ac:dyDescent="0.2">
      <c r="A28" s="39">
        <v>4131</v>
      </c>
      <c r="B28" s="40" t="s">
        <v>239</v>
      </c>
      <c r="C28" s="43">
        <v>0</v>
      </c>
      <c r="D28" s="78"/>
      <c r="E28" s="38"/>
    </row>
    <row r="29" spans="1:5" ht="22.5" x14ac:dyDescent="0.2">
      <c r="A29" s="39">
        <v>4132</v>
      </c>
      <c r="B29" s="41" t="s">
        <v>411</v>
      </c>
      <c r="C29" s="43">
        <v>0</v>
      </c>
      <c r="D29" s="78"/>
      <c r="E29" s="38"/>
    </row>
    <row r="30" spans="1:5" x14ac:dyDescent="0.2">
      <c r="A30" s="114">
        <v>4140</v>
      </c>
      <c r="B30" s="113" t="s">
        <v>240</v>
      </c>
      <c r="C30" s="115">
        <f>SUM(C31:C35)</f>
        <v>0</v>
      </c>
      <c r="D30" s="78"/>
      <c r="E30" s="38"/>
    </row>
    <row r="31" spans="1:5" x14ac:dyDescent="0.2">
      <c r="A31" s="39">
        <v>4141</v>
      </c>
      <c r="B31" s="40" t="s">
        <v>241</v>
      </c>
      <c r="C31" s="43">
        <v>0</v>
      </c>
      <c r="D31" s="78"/>
      <c r="E31" s="38"/>
    </row>
    <row r="32" spans="1:5" x14ac:dyDescent="0.2">
      <c r="A32" s="39">
        <v>4143</v>
      </c>
      <c r="B32" s="40" t="s">
        <v>242</v>
      </c>
      <c r="C32" s="43">
        <v>0</v>
      </c>
      <c r="D32" s="78"/>
      <c r="E32" s="38"/>
    </row>
    <row r="33" spans="1:5" x14ac:dyDescent="0.2">
      <c r="A33" s="39">
        <v>4144</v>
      </c>
      <c r="B33" s="40" t="s">
        <v>243</v>
      </c>
      <c r="C33" s="43">
        <v>0</v>
      </c>
      <c r="D33" s="78"/>
      <c r="E33" s="38"/>
    </row>
    <row r="34" spans="1:5" ht="22.5" x14ac:dyDescent="0.2">
      <c r="A34" s="39">
        <v>4145</v>
      </c>
      <c r="B34" s="41" t="s">
        <v>412</v>
      </c>
      <c r="C34" s="43">
        <v>0</v>
      </c>
      <c r="D34" s="78"/>
      <c r="E34" s="38"/>
    </row>
    <row r="35" spans="1:5" x14ac:dyDescent="0.2">
      <c r="A35" s="39">
        <v>4149</v>
      </c>
      <c r="B35" s="40" t="s">
        <v>244</v>
      </c>
      <c r="C35" s="43">
        <v>0</v>
      </c>
      <c r="D35" s="78"/>
      <c r="E35" s="38"/>
    </row>
    <row r="36" spans="1:5" x14ac:dyDescent="0.2">
      <c r="A36" s="114">
        <v>4150</v>
      </c>
      <c r="B36" s="113" t="s">
        <v>413</v>
      </c>
      <c r="C36" s="115">
        <f>SUM(C37:C38)</f>
        <v>0</v>
      </c>
      <c r="D36" s="78"/>
      <c r="E36" s="38"/>
    </row>
    <row r="37" spans="1:5" x14ac:dyDescent="0.2">
      <c r="A37" s="39">
        <v>4151</v>
      </c>
      <c r="B37" s="40" t="s">
        <v>413</v>
      </c>
      <c r="C37" s="43">
        <v>0</v>
      </c>
      <c r="D37" s="78"/>
      <c r="E37" s="38"/>
    </row>
    <row r="38" spans="1:5" ht="22.5" x14ac:dyDescent="0.2">
      <c r="A38" s="39">
        <v>4154</v>
      </c>
      <c r="B38" s="41" t="s">
        <v>414</v>
      </c>
      <c r="C38" s="43">
        <v>0</v>
      </c>
      <c r="D38" s="78"/>
      <c r="E38" s="38"/>
    </row>
    <row r="39" spans="1:5" x14ac:dyDescent="0.2">
      <c r="A39" s="114">
        <v>4160</v>
      </c>
      <c r="B39" s="113" t="s">
        <v>415</v>
      </c>
      <c r="C39" s="115">
        <f>SUM(C40:C47)</f>
        <v>0</v>
      </c>
      <c r="D39" s="78"/>
      <c r="E39" s="38"/>
    </row>
    <row r="40" spans="1:5" x14ac:dyDescent="0.2">
      <c r="A40" s="39">
        <v>4161</v>
      </c>
      <c r="B40" s="40" t="s">
        <v>245</v>
      </c>
      <c r="C40" s="43">
        <v>0</v>
      </c>
      <c r="D40" s="78"/>
      <c r="E40" s="38"/>
    </row>
    <row r="41" spans="1:5" x14ac:dyDescent="0.2">
      <c r="A41" s="39">
        <v>4162</v>
      </c>
      <c r="B41" s="40" t="s">
        <v>246</v>
      </c>
      <c r="C41" s="43">
        <v>0</v>
      </c>
      <c r="D41" s="78"/>
      <c r="E41" s="38"/>
    </row>
    <row r="42" spans="1:5" x14ac:dyDescent="0.2">
      <c r="A42" s="39">
        <v>4163</v>
      </c>
      <c r="B42" s="40" t="s">
        <v>247</v>
      </c>
      <c r="C42" s="43">
        <v>0</v>
      </c>
      <c r="D42" s="78"/>
      <c r="E42" s="38"/>
    </row>
    <row r="43" spans="1:5" x14ac:dyDescent="0.2">
      <c r="A43" s="39">
        <v>4164</v>
      </c>
      <c r="B43" s="40" t="s">
        <v>248</v>
      </c>
      <c r="C43" s="43">
        <v>0</v>
      </c>
      <c r="D43" s="78"/>
      <c r="E43" s="38"/>
    </row>
    <row r="44" spans="1:5" x14ac:dyDescent="0.2">
      <c r="A44" s="39">
        <v>4165</v>
      </c>
      <c r="B44" s="40" t="s">
        <v>249</v>
      </c>
      <c r="C44" s="43">
        <v>0</v>
      </c>
      <c r="D44" s="78"/>
      <c r="E44" s="38"/>
    </row>
    <row r="45" spans="1:5" ht="22.5" x14ac:dyDescent="0.2">
      <c r="A45" s="39">
        <v>4166</v>
      </c>
      <c r="B45" s="41" t="s">
        <v>416</v>
      </c>
      <c r="C45" s="43">
        <v>0</v>
      </c>
      <c r="D45" s="78"/>
      <c r="E45" s="38"/>
    </row>
    <row r="46" spans="1:5" x14ac:dyDescent="0.2">
      <c r="A46" s="39">
        <v>4168</v>
      </c>
      <c r="B46" s="40" t="s">
        <v>250</v>
      </c>
      <c r="C46" s="43">
        <v>0</v>
      </c>
      <c r="D46" s="78"/>
      <c r="E46" s="38"/>
    </row>
    <row r="47" spans="1:5" x14ac:dyDescent="0.2">
      <c r="A47" s="39">
        <v>4169</v>
      </c>
      <c r="B47" s="40" t="s">
        <v>251</v>
      </c>
      <c r="C47" s="43">
        <v>0</v>
      </c>
      <c r="D47" s="78"/>
      <c r="E47" s="38"/>
    </row>
    <row r="48" spans="1:5" x14ac:dyDescent="0.2">
      <c r="A48" s="114">
        <v>4170</v>
      </c>
      <c r="B48" s="113" t="s">
        <v>493</v>
      </c>
      <c r="C48" s="115">
        <f>SUM(C49:C56)</f>
        <v>3999809.15</v>
      </c>
      <c r="D48" s="78"/>
      <c r="E48" s="38"/>
    </row>
    <row r="49" spans="1:5" x14ac:dyDescent="0.2">
      <c r="A49" s="39">
        <v>4171</v>
      </c>
      <c r="B49" s="40" t="s">
        <v>417</v>
      </c>
      <c r="C49" s="43">
        <v>0</v>
      </c>
      <c r="D49" s="78"/>
      <c r="E49" s="38"/>
    </row>
    <row r="50" spans="1:5" x14ac:dyDescent="0.2">
      <c r="A50" s="39">
        <v>4172</v>
      </c>
      <c r="B50" s="40" t="s">
        <v>418</v>
      </c>
      <c r="C50" s="43">
        <v>0</v>
      </c>
      <c r="D50" s="78"/>
      <c r="E50" s="38"/>
    </row>
    <row r="51" spans="1:5" ht="22.5" x14ac:dyDescent="0.2">
      <c r="A51" s="39">
        <v>4173</v>
      </c>
      <c r="B51" s="41" t="s">
        <v>419</v>
      </c>
      <c r="C51" s="43">
        <v>3999809.15</v>
      </c>
      <c r="D51" s="78"/>
      <c r="E51" s="38"/>
    </row>
    <row r="52" spans="1:5" ht="22.5" x14ac:dyDescent="0.2">
      <c r="A52" s="39">
        <v>4174</v>
      </c>
      <c r="B52" s="41" t="s">
        <v>420</v>
      </c>
      <c r="C52" s="43">
        <v>0</v>
      </c>
      <c r="D52" s="78"/>
      <c r="E52" s="38"/>
    </row>
    <row r="53" spans="1:5" ht="22.5" x14ac:dyDescent="0.2">
      <c r="A53" s="39">
        <v>4175</v>
      </c>
      <c r="B53" s="41" t="s">
        <v>421</v>
      </c>
      <c r="C53" s="43">
        <v>0</v>
      </c>
      <c r="D53" s="78"/>
      <c r="E53" s="38"/>
    </row>
    <row r="54" spans="1:5" ht="22.5" x14ac:dyDescent="0.2">
      <c r="A54" s="39">
        <v>4176</v>
      </c>
      <c r="B54" s="41" t="s">
        <v>422</v>
      </c>
      <c r="C54" s="43">
        <v>0</v>
      </c>
      <c r="D54" s="78"/>
      <c r="E54" s="38"/>
    </row>
    <row r="55" spans="1:5" ht="22.5" x14ac:dyDescent="0.2">
      <c r="A55" s="39">
        <v>4177</v>
      </c>
      <c r="B55" s="41" t="s">
        <v>423</v>
      </c>
      <c r="C55" s="43">
        <v>0</v>
      </c>
      <c r="D55" s="78"/>
      <c r="E55" s="38"/>
    </row>
    <row r="56" spans="1:5" ht="22.5" x14ac:dyDescent="0.2">
      <c r="A56" s="39">
        <v>4178</v>
      </c>
      <c r="B56" s="41" t="s">
        <v>424</v>
      </c>
      <c r="C56" s="43">
        <v>0</v>
      </c>
      <c r="D56" s="78"/>
      <c r="E56" s="38"/>
    </row>
    <row r="57" spans="1:5" ht="33.75" x14ac:dyDescent="0.2">
      <c r="A57" s="114">
        <v>4200</v>
      </c>
      <c r="B57" s="116" t="s">
        <v>425</v>
      </c>
      <c r="C57" s="115">
        <f>+C58+C64</f>
        <v>35084498.600000001</v>
      </c>
      <c r="D57" s="78"/>
      <c r="E57" s="38"/>
    </row>
    <row r="58" spans="1:5" ht="22.5" x14ac:dyDescent="0.2">
      <c r="A58" s="114">
        <v>4210</v>
      </c>
      <c r="B58" s="116" t="s">
        <v>426</v>
      </c>
      <c r="C58" s="115">
        <f>SUM(C59:C63)</f>
        <v>13342157.210000001</v>
      </c>
      <c r="D58" s="78"/>
      <c r="E58" s="38"/>
    </row>
    <row r="59" spans="1:5" x14ac:dyDescent="0.2">
      <c r="A59" s="39">
        <v>4211</v>
      </c>
      <c r="B59" s="40" t="s">
        <v>252</v>
      </c>
      <c r="C59" s="43">
        <v>0</v>
      </c>
      <c r="D59" s="78"/>
      <c r="E59" s="38"/>
    </row>
    <row r="60" spans="1:5" x14ac:dyDescent="0.2">
      <c r="A60" s="39">
        <v>4212</v>
      </c>
      <c r="B60" s="40" t="s">
        <v>253</v>
      </c>
      <c r="C60" s="43">
        <v>5488.5</v>
      </c>
      <c r="D60" s="78"/>
      <c r="E60" s="38"/>
    </row>
    <row r="61" spans="1:5" x14ac:dyDescent="0.2">
      <c r="A61" s="39">
        <v>4213</v>
      </c>
      <c r="B61" s="40" t="s">
        <v>254</v>
      </c>
      <c r="C61" s="43">
        <v>13336668.710000001</v>
      </c>
      <c r="D61" s="78"/>
      <c r="E61" s="38"/>
    </row>
    <row r="62" spans="1:5" x14ac:dyDescent="0.2">
      <c r="A62" s="39">
        <v>4214</v>
      </c>
      <c r="B62" s="40" t="s">
        <v>427</v>
      </c>
      <c r="C62" s="43">
        <v>0</v>
      </c>
      <c r="D62" s="78"/>
      <c r="E62" s="38"/>
    </row>
    <row r="63" spans="1:5" x14ac:dyDescent="0.2">
      <c r="A63" s="39">
        <v>4215</v>
      </c>
      <c r="B63" s="40" t="s">
        <v>428</v>
      </c>
      <c r="C63" s="43">
        <v>0</v>
      </c>
      <c r="D63" s="78"/>
      <c r="E63" s="38"/>
    </row>
    <row r="64" spans="1:5" x14ac:dyDescent="0.2">
      <c r="A64" s="114">
        <v>4220</v>
      </c>
      <c r="B64" s="113" t="s">
        <v>255</v>
      </c>
      <c r="C64" s="115">
        <f>SUM(C65:C68)</f>
        <v>21742341.390000001</v>
      </c>
      <c r="D64" s="78"/>
      <c r="E64" s="38"/>
    </row>
    <row r="65" spans="1:5" x14ac:dyDescent="0.2">
      <c r="A65" s="39">
        <v>4221</v>
      </c>
      <c r="B65" s="40" t="s">
        <v>256</v>
      </c>
      <c r="C65" s="43">
        <v>21742341.390000001</v>
      </c>
      <c r="D65" s="78"/>
      <c r="E65" s="38"/>
    </row>
    <row r="66" spans="1:5" x14ac:dyDescent="0.2">
      <c r="A66" s="39">
        <v>4223</v>
      </c>
      <c r="B66" s="40" t="s">
        <v>257</v>
      </c>
      <c r="C66" s="43">
        <v>0</v>
      </c>
      <c r="D66" s="78"/>
      <c r="E66" s="38"/>
    </row>
    <row r="67" spans="1:5" x14ac:dyDescent="0.2">
      <c r="A67" s="39">
        <v>4225</v>
      </c>
      <c r="B67" s="40" t="s">
        <v>259</v>
      </c>
      <c r="C67" s="43">
        <v>0</v>
      </c>
      <c r="D67" s="78"/>
      <c r="E67" s="38"/>
    </row>
    <row r="68" spans="1:5" x14ac:dyDescent="0.2">
      <c r="A68" s="39">
        <v>4227</v>
      </c>
      <c r="B68" s="40" t="s">
        <v>429</v>
      </c>
      <c r="C68" s="43">
        <v>0</v>
      </c>
      <c r="D68" s="78"/>
      <c r="E68" s="38"/>
    </row>
    <row r="69" spans="1:5" x14ac:dyDescent="0.2">
      <c r="A69" s="117">
        <v>4300</v>
      </c>
      <c r="B69" s="113" t="s">
        <v>260</v>
      </c>
      <c r="C69" s="115">
        <f>C70+C73+C79+C81+C83</f>
        <v>94075.28</v>
      </c>
      <c r="D69" s="40"/>
      <c r="E69" s="40"/>
    </row>
    <row r="70" spans="1:5" x14ac:dyDescent="0.2">
      <c r="A70" s="117">
        <v>4310</v>
      </c>
      <c r="B70" s="113" t="s">
        <v>261</v>
      </c>
      <c r="C70" s="115">
        <f>SUM(C71:C72)</f>
        <v>0</v>
      </c>
      <c r="D70" s="40"/>
      <c r="E70" s="40"/>
    </row>
    <row r="71" spans="1:5" x14ac:dyDescent="0.2">
      <c r="A71" s="42">
        <v>4311</v>
      </c>
      <c r="B71" s="40" t="s">
        <v>430</v>
      </c>
      <c r="C71" s="43">
        <v>0</v>
      </c>
      <c r="D71" s="40"/>
      <c r="E71" s="40"/>
    </row>
    <row r="72" spans="1:5" x14ac:dyDescent="0.2">
      <c r="A72" s="42">
        <v>4319</v>
      </c>
      <c r="B72" s="40" t="s">
        <v>262</v>
      </c>
      <c r="C72" s="43">
        <v>0</v>
      </c>
      <c r="D72" s="40"/>
      <c r="E72" s="40"/>
    </row>
    <row r="73" spans="1:5" x14ac:dyDescent="0.2">
      <c r="A73" s="117">
        <v>4320</v>
      </c>
      <c r="B73" s="113" t="s">
        <v>263</v>
      </c>
      <c r="C73" s="115">
        <f>SUM(C74:C78)</f>
        <v>0</v>
      </c>
      <c r="D73" s="40"/>
      <c r="E73" s="40"/>
    </row>
    <row r="74" spans="1:5" x14ac:dyDescent="0.2">
      <c r="A74" s="42">
        <v>4321</v>
      </c>
      <c r="B74" s="40" t="s">
        <v>264</v>
      </c>
      <c r="C74" s="43">
        <v>0</v>
      </c>
      <c r="D74" s="40"/>
      <c r="E74" s="40"/>
    </row>
    <row r="75" spans="1:5" x14ac:dyDescent="0.2">
      <c r="A75" s="42">
        <v>4322</v>
      </c>
      <c r="B75" s="40" t="s">
        <v>265</v>
      </c>
      <c r="C75" s="43">
        <v>0</v>
      </c>
      <c r="D75" s="40"/>
      <c r="E75" s="40"/>
    </row>
    <row r="76" spans="1:5" x14ac:dyDescent="0.2">
      <c r="A76" s="42">
        <v>4323</v>
      </c>
      <c r="B76" s="40" t="s">
        <v>266</v>
      </c>
      <c r="C76" s="43">
        <v>0</v>
      </c>
      <c r="D76" s="40"/>
      <c r="E76" s="40"/>
    </row>
    <row r="77" spans="1:5" x14ac:dyDescent="0.2">
      <c r="A77" s="42">
        <v>4324</v>
      </c>
      <c r="B77" s="40" t="s">
        <v>267</v>
      </c>
      <c r="C77" s="43">
        <v>0</v>
      </c>
      <c r="D77" s="40"/>
      <c r="E77" s="40"/>
    </row>
    <row r="78" spans="1:5" x14ac:dyDescent="0.2">
      <c r="A78" s="42">
        <v>4325</v>
      </c>
      <c r="B78" s="40" t="s">
        <v>268</v>
      </c>
      <c r="C78" s="43">
        <v>0</v>
      </c>
      <c r="D78" s="40"/>
      <c r="E78" s="40"/>
    </row>
    <row r="79" spans="1:5" x14ac:dyDescent="0.2">
      <c r="A79" s="117">
        <v>4330</v>
      </c>
      <c r="B79" s="113" t="s">
        <v>269</v>
      </c>
      <c r="C79" s="115">
        <f>SUM(C80)</f>
        <v>0</v>
      </c>
      <c r="D79" s="40"/>
      <c r="E79" s="40"/>
    </row>
    <row r="80" spans="1:5" x14ac:dyDescent="0.2">
      <c r="A80" s="42">
        <v>4331</v>
      </c>
      <c r="B80" s="40" t="s">
        <v>269</v>
      </c>
      <c r="C80" s="43">
        <v>0</v>
      </c>
      <c r="D80" s="40"/>
      <c r="E80" s="40"/>
    </row>
    <row r="81" spans="1:5" x14ac:dyDescent="0.2">
      <c r="A81" s="117">
        <v>4340</v>
      </c>
      <c r="B81" s="113" t="s">
        <v>270</v>
      </c>
      <c r="C81" s="115">
        <f>SUM(C82)</f>
        <v>0</v>
      </c>
      <c r="D81" s="40"/>
      <c r="E81" s="40"/>
    </row>
    <row r="82" spans="1:5" x14ac:dyDescent="0.2">
      <c r="A82" s="42">
        <v>4341</v>
      </c>
      <c r="B82" s="40" t="s">
        <v>270</v>
      </c>
      <c r="C82" s="43">
        <v>0</v>
      </c>
      <c r="D82" s="40"/>
      <c r="E82" s="40"/>
    </row>
    <row r="83" spans="1:5" x14ac:dyDescent="0.2">
      <c r="A83" s="117">
        <v>4390</v>
      </c>
      <c r="B83" s="113" t="s">
        <v>271</v>
      </c>
      <c r="C83" s="115">
        <f>SUM(C84:C90)</f>
        <v>94075.28</v>
      </c>
      <c r="D83" s="40"/>
      <c r="E83" s="40"/>
    </row>
    <row r="84" spans="1:5" x14ac:dyDescent="0.2">
      <c r="A84" s="42">
        <v>4392</v>
      </c>
      <c r="B84" s="40" t="s">
        <v>272</v>
      </c>
      <c r="C84" s="43">
        <v>0</v>
      </c>
      <c r="D84" s="40"/>
      <c r="E84" s="40"/>
    </row>
    <row r="85" spans="1:5" x14ac:dyDescent="0.2">
      <c r="A85" s="42">
        <v>4393</v>
      </c>
      <c r="B85" s="40" t="s">
        <v>431</v>
      </c>
      <c r="C85" s="43">
        <v>0</v>
      </c>
      <c r="D85" s="40"/>
      <c r="E85" s="40"/>
    </row>
    <row r="86" spans="1:5" x14ac:dyDescent="0.2">
      <c r="A86" s="42">
        <v>4394</v>
      </c>
      <c r="B86" s="40" t="s">
        <v>273</v>
      </c>
      <c r="C86" s="43">
        <v>0</v>
      </c>
      <c r="D86" s="40"/>
      <c r="E86" s="40"/>
    </row>
    <row r="87" spans="1:5" x14ac:dyDescent="0.2">
      <c r="A87" s="42">
        <v>4395</v>
      </c>
      <c r="B87" s="40" t="s">
        <v>274</v>
      </c>
      <c r="C87" s="43">
        <v>0</v>
      </c>
      <c r="D87" s="40"/>
      <c r="E87" s="40"/>
    </row>
    <row r="88" spans="1:5" x14ac:dyDescent="0.2">
      <c r="A88" s="42">
        <v>4396</v>
      </c>
      <c r="B88" s="40" t="s">
        <v>275</v>
      </c>
      <c r="C88" s="43">
        <v>0</v>
      </c>
      <c r="D88" s="40"/>
      <c r="E88" s="40"/>
    </row>
    <row r="89" spans="1:5" x14ac:dyDescent="0.2">
      <c r="A89" s="42">
        <v>4397</v>
      </c>
      <c r="B89" s="40" t="s">
        <v>432</v>
      </c>
      <c r="C89" s="43">
        <v>0</v>
      </c>
      <c r="D89" s="40"/>
      <c r="E89" s="40"/>
    </row>
    <row r="90" spans="1:5" x14ac:dyDescent="0.2">
      <c r="A90" s="42">
        <v>4399</v>
      </c>
      <c r="B90" s="40" t="s">
        <v>271</v>
      </c>
      <c r="C90" s="43">
        <v>94075.28</v>
      </c>
      <c r="D90" s="40"/>
      <c r="E90" s="40"/>
    </row>
    <row r="91" spans="1:5" x14ac:dyDescent="0.2">
      <c r="A91" s="38"/>
      <c r="B91" s="38"/>
      <c r="C91" s="38"/>
      <c r="D91" s="38"/>
      <c r="E91" s="38"/>
    </row>
    <row r="92" spans="1:5" x14ac:dyDescent="0.2">
      <c r="A92" s="36" t="s">
        <v>556</v>
      </c>
      <c r="B92" s="36"/>
      <c r="C92" s="36"/>
      <c r="D92" s="36"/>
      <c r="E92" s="36"/>
    </row>
    <row r="93" spans="1:5" x14ac:dyDescent="0.2">
      <c r="A93" s="37" t="s">
        <v>85</v>
      </c>
      <c r="B93" s="37" t="s">
        <v>82</v>
      </c>
      <c r="C93" s="37" t="s">
        <v>83</v>
      </c>
      <c r="D93" s="37" t="s">
        <v>276</v>
      </c>
      <c r="E93" s="37" t="s">
        <v>126</v>
      </c>
    </row>
    <row r="94" spans="1:5" x14ac:dyDescent="0.2">
      <c r="A94" s="117">
        <v>5000</v>
      </c>
      <c r="B94" s="113" t="s">
        <v>277</v>
      </c>
      <c r="C94" s="115">
        <f>C95+C123+C156+C166+C181+C210</f>
        <v>23802357.27</v>
      </c>
      <c r="D94" s="118">
        <v>1</v>
      </c>
      <c r="E94" s="40"/>
    </row>
    <row r="95" spans="1:5" x14ac:dyDescent="0.2">
      <c r="A95" s="117">
        <v>5100</v>
      </c>
      <c r="B95" s="113" t="s">
        <v>278</v>
      </c>
      <c r="C95" s="115">
        <f>C96+C103+C113</f>
        <v>24071636.440000001</v>
      </c>
      <c r="D95" s="118">
        <f>C95/$C$94</f>
        <v>1.0113131303318179</v>
      </c>
      <c r="E95" s="40"/>
    </row>
    <row r="96" spans="1:5" x14ac:dyDescent="0.2">
      <c r="A96" s="117">
        <v>5110</v>
      </c>
      <c r="B96" s="113" t="s">
        <v>279</v>
      </c>
      <c r="C96" s="115">
        <f>SUM(C97:C102)</f>
        <v>19678584.040000003</v>
      </c>
      <c r="D96" s="118">
        <f t="shared" ref="D96:D159" si="0">C96/$C$94</f>
        <v>0.82674937682758354</v>
      </c>
      <c r="E96" s="40"/>
    </row>
    <row r="97" spans="1:5" x14ac:dyDescent="0.2">
      <c r="A97" s="42">
        <v>5111</v>
      </c>
      <c r="B97" s="40" t="s">
        <v>280</v>
      </c>
      <c r="C97" s="43">
        <v>9850245.7400000002</v>
      </c>
      <c r="D97" s="44">
        <f t="shared" si="0"/>
        <v>0.41383488316995592</v>
      </c>
      <c r="E97" s="40"/>
    </row>
    <row r="98" spans="1:5" x14ac:dyDescent="0.2">
      <c r="A98" s="42">
        <v>5112</v>
      </c>
      <c r="B98" s="40" t="s">
        <v>281</v>
      </c>
      <c r="C98" s="43">
        <v>5657727.71</v>
      </c>
      <c r="D98" s="44">
        <f t="shared" si="0"/>
        <v>0.23769610907953573</v>
      </c>
      <c r="E98" s="40"/>
    </row>
    <row r="99" spans="1:5" x14ac:dyDescent="0.2">
      <c r="A99" s="42">
        <v>5113</v>
      </c>
      <c r="B99" s="40" t="s">
        <v>282</v>
      </c>
      <c r="C99" s="43">
        <v>587887.63</v>
      </c>
      <c r="D99" s="44">
        <f t="shared" si="0"/>
        <v>2.4698714641215872E-2</v>
      </c>
      <c r="E99" s="40"/>
    </row>
    <row r="100" spans="1:5" x14ac:dyDescent="0.2">
      <c r="A100" s="42">
        <v>5114</v>
      </c>
      <c r="B100" s="40" t="s">
        <v>283</v>
      </c>
      <c r="C100" s="43">
        <v>2565492.9300000002</v>
      </c>
      <c r="D100" s="44">
        <f t="shared" si="0"/>
        <v>0.10778314521114657</v>
      </c>
      <c r="E100" s="40"/>
    </row>
    <row r="101" spans="1:5" x14ac:dyDescent="0.2">
      <c r="A101" s="42">
        <v>5115</v>
      </c>
      <c r="B101" s="40" t="s">
        <v>284</v>
      </c>
      <c r="C101" s="43">
        <v>1017230.03</v>
      </c>
      <c r="D101" s="44">
        <f t="shared" si="0"/>
        <v>4.2736524725729405E-2</v>
      </c>
      <c r="E101" s="40"/>
    </row>
    <row r="102" spans="1:5" x14ac:dyDescent="0.2">
      <c r="A102" s="42">
        <v>5116</v>
      </c>
      <c r="B102" s="40" t="s">
        <v>285</v>
      </c>
      <c r="C102" s="43">
        <v>0</v>
      </c>
      <c r="D102" s="44">
        <f t="shared" si="0"/>
        <v>0</v>
      </c>
      <c r="E102" s="40"/>
    </row>
    <row r="103" spans="1:5" x14ac:dyDescent="0.2">
      <c r="A103" s="117">
        <v>5120</v>
      </c>
      <c r="B103" s="113" t="s">
        <v>286</v>
      </c>
      <c r="C103" s="115">
        <f>SUM(C104:C112)</f>
        <v>393816.81999999995</v>
      </c>
      <c r="D103" s="118">
        <f t="shared" si="0"/>
        <v>1.6545286482879513E-2</v>
      </c>
      <c r="E103" s="40"/>
    </row>
    <row r="104" spans="1:5" x14ac:dyDescent="0.2">
      <c r="A104" s="42">
        <v>5121</v>
      </c>
      <c r="B104" s="40" t="s">
        <v>287</v>
      </c>
      <c r="C104" s="43">
        <v>146205.74</v>
      </c>
      <c r="D104" s="44">
        <f t="shared" si="0"/>
        <v>6.1424899366700411E-3</v>
      </c>
      <c r="E104" s="40"/>
    </row>
    <row r="105" spans="1:5" x14ac:dyDescent="0.2">
      <c r="A105" s="42">
        <v>5122</v>
      </c>
      <c r="B105" s="40" t="s">
        <v>288</v>
      </c>
      <c r="C105" s="43">
        <v>24070.9</v>
      </c>
      <c r="D105" s="44">
        <f t="shared" si="0"/>
        <v>1.0112821905391054E-3</v>
      </c>
      <c r="E105" s="40"/>
    </row>
    <row r="106" spans="1:5" x14ac:dyDescent="0.2">
      <c r="A106" s="42">
        <v>5123</v>
      </c>
      <c r="B106" s="40" t="s">
        <v>289</v>
      </c>
      <c r="C106" s="43">
        <v>0</v>
      </c>
      <c r="D106" s="44">
        <f t="shared" si="0"/>
        <v>0</v>
      </c>
      <c r="E106" s="40"/>
    </row>
    <row r="107" spans="1:5" x14ac:dyDescent="0.2">
      <c r="A107" s="42">
        <v>5124</v>
      </c>
      <c r="B107" s="40" t="s">
        <v>290</v>
      </c>
      <c r="C107" s="43">
        <v>31593.22</v>
      </c>
      <c r="D107" s="44">
        <f t="shared" si="0"/>
        <v>1.32731475465329E-3</v>
      </c>
      <c r="E107" s="40"/>
    </row>
    <row r="108" spans="1:5" x14ac:dyDescent="0.2">
      <c r="A108" s="42">
        <v>5125</v>
      </c>
      <c r="B108" s="40" t="s">
        <v>291</v>
      </c>
      <c r="C108" s="43">
        <v>795</v>
      </c>
      <c r="D108" s="44">
        <f t="shared" si="0"/>
        <v>3.3400053237668253E-5</v>
      </c>
      <c r="E108" s="40"/>
    </row>
    <row r="109" spans="1:5" x14ac:dyDescent="0.2">
      <c r="A109" s="42">
        <v>5126</v>
      </c>
      <c r="B109" s="40" t="s">
        <v>292</v>
      </c>
      <c r="C109" s="43">
        <v>164856.35999999999</v>
      </c>
      <c r="D109" s="44">
        <f t="shared" si="0"/>
        <v>6.9260518246140913E-3</v>
      </c>
      <c r="E109" s="40"/>
    </row>
    <row r="110" spans="1:5" x14ac:dyDescent="0.2">
      <c r="A110" s="42">
        <v>5127</v>
      </c>
      <c r="B110" s="40" t="s">
        <v>293</v>
      </c>
      <c r="C110" s="43">
        <v>0</v>
      </c>
      <c r="D110" s="44">
        <f t="shared" si="0"/>
        <v>0</v>
      </c>
      <c r="E110" s="40"/>
    </row>
    <row r="111" spans="1:5" x14ac:dyDescent="0.2">
      <c r="A111" s="42">
        <v>5128</v>
      </c>
      <c r="B111" s="40" t="s">
        <v>294</v>
      </c>
      <c r="C111" s="43">
        <v>0</v>
      </c>
      <c r="D111" s="44">
        <f t="shared" si="0"/>
        <v>0</v>
      </c>
      <c r="E111" s="40"/>
    </row>
    <row r="112" spans="1:5" x14ac:dyDescent="0.2">
      <c r="A112" s="42">
        <v>5129</v>
      </c>
      <c r="B112" s="40" t="s">
        <v>295</v>
      </c>
      <c r="C112" s="43">
        <v>26295.599999999999</v>
      </c>
      <c r="D112" s="44">
        <f t="shared" si="0"/>
        <v>1.1047477231653198E-3</v>
      </c>
      <c r="E112" s="40"/>
    </row>
    <row r="113" spans="1:5" x14ac:dyDescent="0.2">
      <c r="A113" s="117">
        <v>5130</v>
      </c>
      <c r="B113" s="113" t="s">
        <v>296</v>
      </c>
      <c r="C113" s="115">
        <f>SUM(C114:C122)</f>
        <v>3999235.5799999996</v>
      </c>
      <c r="D113" s="118">
        <f t="shared" si="0"/>
        <v>0.16801846702135481</v>
      </c>
      <c r="E113" s="40"/>
    </row>
    <row r="114" spans="1:5" x14ac:dyDescent="0.2">
      <c r="A114" s="42">
        <v>5131</v>
      </c>
      <c r="B114" s="40" t="s">
        <v>297</v>
      </c>
      <c r="C114" s="43">
        <v>404483.93</v>
      </c>
      <c r="D114" s="44">
        <f t="shared" si="0"/>
        <v>1.6993439994693434E-2</v>
      </c>
      <c r="E114" s="40"/>
    </row>
    <row r="115" spans="1:5" x14ac:dyDescent="0.2">
      <c r="A115" s="42">
        <v>5132</v>
      </c>
      <c r="B115" s="40" t="s">
        <v>298</v>
      </c>
      <c r="C115" s="43">
        <v>404414.77</v>
      </c>
      <c r="D115" s="44">
        <f t="shared" si="0"/>
        <v>1.6990534400124983E-2</v>
      </c>
      <c r="E115" s="40"/>
    </row>
    <row r="116" spans="1:5" x14ac:dyDescent="0.2">
      <c r="A116" s="42">
        <v>5133</v>
      </c>
      <c r="B116" s="40" t="s">
        <v>299</v>
      </c>
      <c r="C116" s="43">
        <v>904554.34</v>
      </c>
      <c r="D116" s="44">
        <f t="shared" si="0"/>
        <v>3.8002720896055185E-2</v>
      </c>
      <c r="E116" s="40"/>
    </row>
    <row r="117" spans="1:5" x14ac:dyDescent="0.2">
      <c r="A117" s="42">
        <v>5134</v>
      </c>
      <c r="B117" s="40" t="s">
        <v>300</v>
      </c>
      <c r="C117" s="43">
        <v>59984.4</v>
      </c>
      <c r="D117" s="44">
        <f t="shared" si="0"/>
        <v>2.52010333764728E-3</v>
      </c>
      <c r="E117" s="40"/>
    </row>
    <row r="118" spans="1:5" x14ac:dyDescent="0.2">
      <c r="A118" s="42">
        <v>5135</v>
      </c>
      <c r="B118" s="40" t="s">
        <v>301</v>
      </c>
      <c r="C118" s="43">
        <v>1460576.45</v>
      </c>
      <c r="D118" s="44">
        <f t="shared" si="0"/>
        <v>6.1362680739225794E-2</v>
      </c>
      <c r="E118" s="40"/>
    </row>
    <row r="119" spans="1:5" x14ac:dyDescent="0.2">
      <c r="A119" s="42">
        <v>5136</v>
      </c>
      <c r="B119" s="40" t="s">
        <v>302</v>
      </c>
      <c r="C119" s="43">
        <v>15660</v>
      </c>
      <c r="D119" s="44">
        <f t="shared" si="0"/>
        <v>6.5791802981369162E-4</v>
      </c>
      <c r="E119" s="40"/>
    </row>
    <row r="120" spans="1:5" x14ac:dyDescent="0.2">
      <c r="A120" s="42">
        <v>5137</v>
      </c>
      <c r="B120" s="40" t="s">
        <v>303</v>
      </c>
      <c r="C120" s="43">
        <v>70593.56</v>
      </c>
      <c r="D120" s="44">
        <f t="shared" si="0"/>
        <v>2.9658222166497211E-3</v>
      </c>
      <c r="E120" s="40"/>
    </row>
    <row r="121" spans="1:5" x14ac:dyDescent="0.2">
      <c r="A121" s="42">
        <v>5138</v>
      </c>
      <c r="B121" s="40" t="s">
        <v>304</v>
      </c>
      <c r="C121" s="43">
        <v>228115.54</v>
      </c>
      <c r="D121" s="44">
        <f t="shared" si="0"/>
        <v>9.5837373337603043E-3</v>
      </c>
      <c r="E121" s="40"/>
    </row>
    <row r="122" spans="1:5" x14ac:dyDescent="0.2">
      <c r="A122" s="42">
        <v>5139</v>
      </c>
      <c r="B122" s="40" t="s">
        <v>305</v>
      </c>
      <c r="C122" s="43">
        <v>450852.59</v>
      </c>
      <c r="D122" s="44">
        <f t="shared" si="0"/>
        <v>1.8941510073384425E-2</v>
      </c>
      <c r="E122" s="40"/>
    </row>
    <row r="123" spans="1:5" x14ac:dyDescent="0.2">
      <c r="A123" s="117">
        <v>5200</v>
      </c>
      <c r="B123" s="113" t="s">
        <v>306</v>
      </c>
      <c r="C123" s="115">
        <f>C124+C127+C130+C133+C138+C142+C145+C147+C153</f>
        <v>188303.54</v>
      </c>
      <c r="D123" s="118">
        <f t="shared" si="0"/>
        <v>7.9111298878508096E-3</v>
      </c>
      <c r="E123" s="40"/>
    </row>
    <row r="124" spans="1:5" x14ac:dyDescent="0.2">
      <c r="A124" s="117">
        <v>5210</v>
      </c>
      <c r="B124" s="113" t="s">
        <v>307</v>
      </c>
      <c r="C124" s="115">
        <f>SUM(C125:C126)</f>
        <v>0</v>
      </c>
      <c r="D124" s="118">
        <f t="shared" si="0"/>
        <v>0</v>
      </c>
      <c r="E124" s="40"/>
    </row>
    <row r="125" spans="1:5" x14ac:dyDescent="0.2">
      <c r="A125" s="42">
        <v>5211</v>
      </c>
      <c r="B125" s="40" t="s">
        <v>308</v>
      </c>
      <c r="C125" s="43">
        <v>0</v>
      </c>
      <c r="D125" s="44">
        <f t="shared" si="0"/>
        <v>0</v>
      </c>
      <c r="E125" s="40"/>
    </row>
    <row r="126" spans="1:5" x14ac:dyDescent="0.2">
      <c r="A126" s="42">
        <v>5212</v>
      </c>
      <c r="B126" s="40" t="s">
        <v>309</v>
      </c>
      <c r="C126" s="43">
        <v>0</v>
      </c>
      <c r="D126" s="44">
        <f t="shared" si="0"/>
        <v>0</v>
      </c>
      <c r="E126" s="40"/>
    </row>
    <row r="127" spans="1:5" x14ac:dyDescent="0.2">
      <c r="A127" s="117">
        <v>5220</v>
      </c>
      <c r="B127" s="113" t="s">
        <v>310</v>
      </c>
      <c r="C127" s="115">
        <f>SUM(C128:C129)</f>
        <v>0</v>
      </c>
      <c r="D127" s="118">
        <f t="shared" si="0"/>
        <v>0</v>
      </c>
      <c r="E127" s="40"/>
    </row>
    <row r="128" spans="1:5" x14ac:dyDescent="0.2">
      <c r="A128" s="42">
        <v>5221</v>
      </c>
      <c r="B128" s="40" t="s">
        <v>311</v>
      </c>
      <c r="C128" s="43">
        <v>0</v>
      </c>
      <c r="D128" s="44">
        <f t="shared" si="0"/>
        <v>0</v>
      </c>
      <c r="E128" s="40"/>
    </row>
    <row r="129" spans="1:5" x14ac:dyDescent="0.2">
      <c r="A129" s="42">
        <v>5222</v>
      </c>
      <c r="B129" s="40" t="s">
        <v>312</v>
      </c>
      <c r="C129" s="43">
        <v>0</v>
      </c>
      <c r="D129" s="44">
        <f t="shared" si="0"/>
        <v>0</v>
      </c>
      <c r="E129" s="40"/>
    </row>
    <row r="130" spans="1:5" x14ac:dyDescent="0.2">
      <c r="A130" s="117">
        <v>5230</v>
      </c>
      <c r="B130" s="113" t="s">
        <v>257</v>
      </c>
      <c r="C130" s="115">
        <f>SUM(C131:C132)</f>
        <v>0</v>
      </c>
      <c r="D130" s="118">
        <f t="shared" si="0"/>
        <v>0</v>
      </c>
      <c r="E130" s="40"/>
    </row>
    <row r="131" spans="1:5" x14ac:dyDescent="0.2">
      <c r="A131" s="42">
        <v>5231</v>
      </c>
      <c r="B131" s="40" t="s">
        <v>313</v>
      </c>
      <c r="C131" s="43">
        <v>0</v>
      </c>
      <c r="D131" s="44">
        <f t="shared" si="0"/>
        <v>0</v>
      </c>
      <c r="E131" s="40"/>
    </row>
    <row r="132" spans="1:5" x14ac:dyDescent="0.2">
      <c r="A132" s="42">
        <v>5232</v>
      </c>
      <c r="B132" s="40" t="s">
        <v>314</v>
      </c>
      <c r="C132" s="43">
        <v>0</v>
      </c>
      <c r="D132" s="44">
        <f t="shared" si="0"/>
        <v>0</v>
      </c>
      <c r="E132" s="40"/>
    </row>
    <row r="133" spans="1:5" x14ac:dyDescent="0.2">
      <c r="A133" s="117">
        <v>5240</v>
      </c>
      <c r="B133" s="113" t="s">
        <v>258</v>
      </c>
      <c r="C133" s="115">
        <f>SUM(C134:C137)</f>
        <v>188303.54</v>
      </c>
      <c r="D133" s="118">
        <f t="shared" si="0"/>
        <v>7.9111298878508096E-3</v>
      </c>
      <c r="E133" s="40"/>
    </row>
    <row r="134" spans="1:5" x14ac:dyDescent="0.2">
      <c r="A134" s="42">
        <v>5241</v>
      </c>
      <c r="B134" s="40" t="s">
        <v>315</v>
      </c>
      <c r="C134" s="43">
        <v>52803.54</v>
      </c>
      <c r="D134" s="44">
        <f t="shared" si="0"/>
        <v>2.2184164114935159E-3</v>
      </c>
      <c r="E134" s="40"/>
    </row>
    <row r="135" spans="1:5" x14ac:dyDescent="0.2">
      <c r="A135" s="42">
        <v>5242</v>
      </c>
      <c r="B135" s="40" t="s">
        <v>316</v>
      </c>
      <c r="C135" s="43">
        <v>60000</v>
      </c>
      <c r="D135" s="44">
        <f t="shared" si="0"/>
        <v>2.5207587349183589E-3</v>
      </c>
      <c r="E135" s="40"/>
    </row>
    <row r="136" spans="1:5" x14ac:dyDescent="0.2">
      <c r="A136" s="42">
        <v>5243</v>
      </c>
      <c r="B136" s="40" t="s">
        <v>317</v>
      </c>
      <c r="C136" s="43">
        <v>75500</v>
      </c>
      <c r="D136" s="44">
        <f t="shared" si="0"/>
        <v>3.1719547414389348E-3</v>
      </c>
      <c r="E136" s="40"/>
    </row>
    <row r="137" spans="1:5" x14ac:dyDescent="0.2">
      <c r="A137" s="42">
        <v>5244</v>
      </c>
      <c r="B137" s="40" t="s">
        <v>318</v>
      </c>
      <c r="C137" s="43">
        <v>0</v>
      </c>
      <c r="D137" s="44">
        <f t="shared" si="0"/>
        <v>0</v>
      </c>
      <c r="E137" s="40"/>
    </row>
    <row r="138" spans="1:5" x14ac:dyDescent="0.2">
      <c r="A138" s="117">
        <v>5250</v>
      </c>
      <c r="B138" s="113" t="s">
        <v>259</v>
      </c>
      <c r="C138" s="115">
        <f>SUM(C139:C141)</f>
        <v>0</v>
      </c>
      <c r="D138" s="118">
        <f t="shared" si="0"/>
        <v>0</v>
      </c>
      <c r="E138" s="40"/>
    </row>
    <row r="139" spans="1:5" x14ac:dyDescent="0.2">
      <c r="A139" s="42">
        <v>5251</v>
      </c>
      <c r="B139" s="40" t="s">
        <v>319</v>
      </c>
      <c r="C139" s="43">
        <v>0</v>
      </c>
      <c r="D139" s="44">
        <f t="shared" si="0"/>
        <v>0</v>
      </c>
      <c r="E139" s="40"/>
    </row>
    <row r="140" spans="1:5" x14ac:dyDescent="0.2">
      <c r="A140" s="42">
        <v>5252</v>
      </c>
      <c r="B140" s="40" t="s">
        <v>320</v>
      </c>
      <c r="C140" s="43">
        <v>0</v>
      </c>
      <c r="D140" s="44">
        <f t="shared" si="0"/>
        <v>0</v>
      </c>
      <c r="E140" s="40"/>
    </row>
    <row r="141" spans="1:5" x14ac:dyDescent="0.2">
      <c r="A141" s="42">
        <v>5259</v>
      </c>
      <c r="B141" s="40" t="s">
        <v>321</v>
      </c>
      <c r="C141" s="43">
        <v>0</v>
      </c>
      <c r="D141" s="44">
        <f t="shared" si="0"/>
        <v>0</v>
      </c>
      <c r="E141" s="40"/>
    </row>
    <row r="142" spans="1:5" x14ac:dyDescent="0.2">
      <c r="A142" s="117">
        <v>5260</v>
      </c>
      <c r="B142" s="113" t="s">
        <v>322</v>
      </c>
      <c r="C142" s="115">
        <f>SUM(C143:C144)</f>
        <v>0</v>
      </c>
      <c r="D142" s="118">
        <f t="shared" si="0"/>
        <v>0</v>
      </c>
      <c r="E142" s="40"/>
    </row>
    <row r="143" spans="1:5" x14ac:dyDescent="0.2">
      <c r="A143" s="42">
        <v>5261</v>
      </c>
      <c r="B143" s="40" t="s">
        <v>323</v>
      </c>
      <c r="C143" s="43">
        <v>0</v>
      </c>
      <c r="D143" s="44">
        <f t="shared" si="0"/>
        <v>0</v>
      </c>
      <c r="E143" s="40"/>
    </row>
    <row r="144" spans="1:5" x14ac:dyDescent="0.2">
      <c r="A144" s="42">
        <v>5262</v>
      </c>
      <c r="B144" s="40" t="s">
        <v>324</v>
      </c>
      <c r="C144" s="43">
        <v>0</v>
      </c>
      <c r="D144" s="44">
        <f t="shared" si="0"/>
        <v>0</v>
      </c>
      <c r="E144" s="40"/>
    </row>
    <row r="145" spans="1:5" x14ac:dyDescent="0.2">
      <c r="A145" s="117">
        <v>5270</v>
      </c>
      <c r="B145" s="113" t="s">
        <v>325</v>
      </c>
      <c r="C145" s="115">
        <f>SUM(C146)</f>
        <v>0</v>
      </c>
      <c r="D145" s="118">
        <f t="shared" si="0"/>
        <v>0</v>
      </c>
      <c r="E145" s="40"/>
    </row>
    <row r="146" spans="1:5" x14ac:dyDescent="0.2">
      <c r="A146" s="42">
        <v>5271</v>
      </c>
      <c r="B146" s="40" t="s">
        <v>326</v>
      </c>
      <c r="C146" s="43">
        <v>0</v>
      </c>
      <c r="D146" s="44">
        <f t="shared" si="0"/>
        <v>0</v>
      </c>
      <c r="E146" s="40"/>
    </row>
    <row r="147" spans="1:5" x14ac:dyDescent="0.2">
      <c r="A147" s="117">
        <v>5280</v>
      </c>
      <c r="B147" s="113" t="s">
        <v>327</v>
      </c>
      <c r="C147" s="115">
        <f>SUM(C148:C152)</f>
        <v>0</v>
      </c>
      <c r="D147" s="118">
        <f t="shared" si="0"/>
        <v>0</v>
      </c>
      <c r="E147" s="40"/>
    </row>
    <row r="148" spans="1:5" x14ac:dyDescent="0.2">
      <c r="A148" s="42">
        <v>5281</v>
      </c>
      <c r="B148" s="40" t="s">
        <v>328</v>
      </c>
      <c r="C148" s="43">
        <v>0</v>
      </c>
      <c r="D148" s="44">
        <f t="shared" si="0"/>
        <v>0</v>
      </c>
      <c r="E148" s="40"/>
    </row>
    <row r="149" spans="1:5" x14ac:dyDescent="0.2">
      <c r="A149" s="42">
        <v>5282</v>
      </c>
      <c r="B149" s="40" t="s">
        <v>329</v>
      </c>
      <c r="C149" s="43">
        <v>0</v>
      </c>
      <c r="D149" s="44">
        <f t="shared" si="0"/>
        <v>0</v>
      </c>
      <c r="E149" s="40"/>
    </row>
    <row r="150" spans="1:5" x14ac:dyDescent="0.2">
      <c r="A150" s="42">
        <v>5283</v>
      </c>
      <c r="B150" s="40" t="s">
        <v>330</v>
      </c>
      <c r="C150" s="43">
        <v>0</v>
      </c>
      <c r="D150" s="44">
        <f t="shared" si="0"/>
        <v>0</v>
      </c>
      <c r="E150" s="40"/>
    </row>
    <row r="151" spans="1:5" x14ac:dyDescent="0.2">
      <c r="A151" s="42">
        <v>5284</v>
      </c>
      <c r="B151" s="40" t="s">
        <v>331</v>
      </c>
      <c r="C151" s="43">
        <v>0</v>
      </c>
      <c r="D151" s="44">
        <f t="shared" si="0"/>
        <v>0</v>
      </c>
      <c r="E151" s="40"/>
    </row>
    <row r="152" spans="1:5" x14ac:dyDescent="0.2">
      <c r="A152" s="42">
        <v>5285</v>
      </c>
      <c r="B152" s="40" t="s">
        <v>332</v>
      </c>
      <c r="C152" s="43">
        <v>0</v>
      </c>
      <c r="D152" s="44">
        <f t="shared" si="0"/>
        <v>0</v>
      </c>
      <c r="E152" s="40"/>
    </row>
    <row r="153" spans="1:5" x14ac:dyDescent="0.2">
      <c r="A153" s="117">
        <v>5290</v>
      </c>
      <c r="B153" s="113" t="s">
        <v>333</v>
      </c>
      <c r="C153" s="115">
        <f>SUM(C154:C155)</f>
        <v>0</v>
      </c>
      <c r="D153" s="118">
        <f t="shared" si="0"/>
        <v>0</v>
      </c>
      <c r="E153" s="40"/>
    </row>
    <row r="154" spans="1:5" x14ac:dyDescent="0.2">
      <c r="A154" s="42">
        <v>5291</v>
      </c>
      <c r="B154" s="40" t="s">
        <v>334</v>
      </c>
      <c r="C154" s="43">
        <v>0</v>
      </c>
      <c r="D154" s="44">
        <f t="shared" si="0"/>
        <v>0</v>
      </c>
      <c r="E154" s="40"/>
    </row>
    <row r="155" spans="1:5" x14ac:dyDescent="0.2">
      <c r="A155" s="42">
        <v>5292</v>
      </c>
      <c r="B155" s="40" t="s">
        <v>335</v>
      </c>
      <c r="C155" s="43">
        <v>0</v>
      </c>
      <c r="D155" s="44">
        <f t="shared" si="0"/>
        <v>0</v>
      </c>
      <c r="E155" s="40"/>
    </row>
    <row r="156" spans="1:5" x14ac:dyDescent="0.2">
      <c r="A156" s="117">
        <v>5300</v>
      </c>
      <c r="B156" s="113" t="s">
        <v>336</v>
      </c>
      <c r="C156" s="115">
        <f>C157+C160+C163</f>
        <v>0</v>
      </c>
      <c r="D156" s="118">
        <f t="shared" si="0"/>
        <v>0</v>
      </c>
      <c r="E156" s="40"/>
    </row>
    <row r="157" spans="1:5" x14ac:dyDescent="0.2">
      <c r="A157" s="117">
        <v>5310</v>
      </c>
      <c r="B157" s="113" t="s">
        <v>252</v>
      </c>
      <c r="C157" s="115">
        <f>C158+C159</f>
        <v>0</v>
      </c>
      <c r="D157" s="118">
        <f t="shared" si="0"/>
        <v>0</v>
      </c>
      <c r="E157" s="40"/>
    </row>
    <row r="158" spans="1:5" x14ac:dyDescent="0.2">
      <c r="A158" s="42">
        <v>5311</v>
      </c>
      <c r="B158" s="40" t="s">
        <v>337</v>
      </c>
      <c r="C158" s="43">
        <v>0</v>
      </c>
      <c r="D158" s="44">
        <f t="shared" si="0"/>
        <v>0</v>
      </c>
      <c r="E158" s="40"/>
    </row>
    <row r="159" spans="1:5" x14ac:dyDescent="0.2">
      <c r="A159" s="42">
        <v>5312</v>
      </c>
      <c r="B159" s="40" t="s">
        <v>338</v>
      </c>
      <c r="C159" s="43">
        <v>0</v>
      </c>
      <c r="D159" s="44">
        <f t="shared" si="0"/>
        <v>0</v>
      </c>
      <c r="E159" s="40"/>
    </row>
    <row r="160" spans="1:5" x14ac:dyDescent="0.2">
      <c r="A160" s="117">
        <v>5320</v>
      </c>
      <c r="B160" s="113" t="s">
        <v>253</v>
      </c>
      <c r="C160" s="115">
        <f>SUM(C161:C162)</f>
        <v>0</v>
      </c>
      <c r="D160" s="118">
        <f t="shared" ref="D160:D212" si="1">C160/$C$94</f>
        <v>0</v>
      </c>
      <c r="E160" s="40"/>
    </row>
    <row r="161" spans="1:5" x14ac:dyDescent="0.2">
      <c r="A161" s="42">
        <v>5321</v>
      </c>
      <c r="B161" s="40" t="s">
        <v>339</v>
      </c>
      <c r="C161" s="43">
        <v>0</v>
      </c>
      <c r="D161" s="44">
        <f t="shared" si="1"/>
        <v>0</v>
      </c>
      <c r="E161" s="40"/>
    </row>
    <row r="162" spans="1:5" x14ac:dyDescent="0.2">
      <c r="A162" s="42">
        <v>5322</v>
      </c>
      <c r="B162" s="40" t="s">
        <v>340</v>
      </c>
      <c r="C162" s="43">
        <v>0</v>
      </c>
      <c r="D162" s="44">
        <f t="shared" si="1"/>
        <v>0</v>
      </c>
      <c r="E162" s="40"/>
    </row>
    <row r="163" spans="1:5" x14ac:dyDescent="0.2">
      <c r="A163" s="117">
        <v>5330</v>
      </c>
      <c r="B163" s="113" t="s">
        <v>254</v>
      </c>
      <c r="C163" s="115">
        <f>SUM(C164:C165)</f>
        <v>0</v>
      </c>
      <c r="D163" s="118">
        <f t="shared" si="1"/>
        <v>0</v>
      </c>
      <c r="E163" s="40"/>
    </row>
    <row r="164" spans="1:5" x14ac:dyDescent="0.2">
      <c r="A164" s="42">
        <v>5331</v>
      </c>
      <c r="B164" s="40" t="s">
        <v>341</v>
      </c>
      <c r="C164" s="43">
        <v>0</v>
      </c>
      <c r="D164" s="44">
        <f t="shared" si="1"/>
        <v>0</v>
      </c>
      <c r="E164" s="40"/>
    </row>
    <row r="165" spans="1:5" x14ac:dyDescent="0.2">
      <c r="A165" s="42">
        <v>5332</v>
      </c>
      <c r="B165" s="40" t="s">
        <v>342</v>
      </c>
      <c r="C165" s="43">
        <v>0</v>
      </c>
      <c r="D165" s="44">
        <f t="shared" si="1"/>
        <v>0</v>
      </c>
      <c r="E165" s="40"/>
    </row>
    <row r="166" spans="1:5" x14ac:dyDescent="0.2">
      <c r="A166" s="117">
        <v>5400</v>
      </c>
      <c r="B166" s="113" t="s">
        <v>343</v>
      </c>
      <c r="C166" s="115">
        <f>C167+C170+C173+C176+C178</f>
        <v>0</v>
      </c>
      <c r="D166" s="118">
        <f t="shared" si="1"/>
        <v>0</v>
      </c>
      <c r="E166" s="40"/>
    </row>
    <row r="167" spans="1:5" x14ac:dyDescent="0.2">
      <c r="A167" s="117">
        <v>5410</v>
      </c>
      <c r="B167" s="113" t="s">
        <v>344</v>
      </c>
      <c r="C167" s="115">
        <f>SUM(C168:C169)</f>
        <v>0</v>
      </c>
      <c r="D167" s="118">
        <f t="shared" si="1"/>
        <v>0</v>
      </c>
      <c r="E167" s="40"/>
    </row>
    <row r="168" spans="1:5" x14ac:dyDescent="0.2">
      <c r="A168" s="42">
        <v>5411</v>
      </c>
      <c r="B168" s="40" t="s">
        <v>345</v>
      </c>
      <c r="C168" s="43">
        <v>0</v>
      </c>
      <c r="D168" s="44">
        <f t="shared" si="1"/>
        <v>0</v>
      </c>
      <c r="E168" s="40"/>
    </row>
    <row r="169" spans="1:5" x14ac:dyDescent="0.2">
      <c r="A169" s="42">
        <v>5412</v>
      </c>
      <c r="B169" s="40" t="s">
        <v>346</v>
      </c>
      <c r="C169" s="43">
        <v>0</v>
      </c>
      <c r="D169" s="44">
        <f t="shared" si="1"/>
        <v>0</v>
      </c>
      <c r="E169" s="40"/>
    </row>
    <row r="170" spans="1:5" x14ac:dyDescent="0.2">
      <c r="A170" s="117">
        <v>5420</v>
      </c>
      <c r="B170" s="113" t="s">
        <v>347</v>
      </c>
      <c r="C170" s="115">
        <f>SUM(C171:C172)</f>
        <v>0</v>
      </c>
      <c r="D170" s="118">
        <f t="shared" si="1"/>
        <v>0</v>
      </c>
      <c r="E170" s="40"/>
    </row>
    <row r="171" spans="1:5" x14ac:dyDescent="0.2">
      <c r="A171" s="42">
        <v>5421</v>
      </c>
      <c r="B171" s="40" t="s">
        <v>348</v>
      </c>
      <c r="C171" s="43">
        <v>0</v>
      </c>
      <c r="D171" s="44">
        <f t="shared" si="1"/>
        <v>0</v>
      </c>
      <c r="E171" s="40"/>
    </row>
    <row r="172" spans="1:5" x14ac:dyDescent="0.2">
      <c r="A172" s="42">
        <v>5422</v>
      </c>
      <c r="B172" s="40" t="s">
        <v>349</v>
      </c>
      <c r="C172" s="43">
        <v>0</v>
      </c>
      <c r="D172" s="44">
        <f t="shared" si="1"/>
        <v>0</v>
      </c>
      <c r="E172" s="40"/>
    </row>
    <row r="173" spans="1:5" x14ac:dyDescent="0.2">
      <c r="A173" s="117">
        <v>5430</v>
      </c>
      <c r="B173" s="113" t="s">
        <v>350</v>
      </c>
      <c r="C173" s="115">
        <f>SUM(C174:C175)</f>
        <v>0</v>
      </c>
      <c r="D173" s="118">
        <f t="shared" si="1"/>
        <v>0</v>
      </c>
      <c r="E173" s="40"/>
    </row>
    <row r="174" spans="1:5" x14ac:dyDescent="0.2">
      <c r="A174" s="42">
        <v>5431</v>
      </c>
      <c r="B174" s="40" t="s">
        <v>351</v>
      </c>
      <c r="C174" s="43">
        <v>0</v>
      </c>
      <c r="D174" s="44">
        <f t="shared" si="1"/>
        <v>0</v>
      </c>
      <c r="E174" s="40"/>
    </row>
    <row r="175" spans="1:5" x14ac:dyDescent="0.2">
      <c r="A175" s="42">
        <v>5432</v>
      </c>
      <c r="B175" s="40" t="s">
        <v>352</v>
      </c>
      <c r="C175" s="43">
        <v>0</v>
      </c>
      <c r="D175" s="44">
        <f t="shared" si="1"/>
        <v>0</v>
      </c>
      <c r="E175" s="40"/>
    </row>
    <row r="176" spans="1:5" x14ac:dyDescent="0.2">
      <c r="A176" s="117">
        <v>5440</v>
      </c>
      <c r="B176" s="113" t="s">
        <v>353</v>
      </c>
      <c r="C176" s="115">
        <f>SUM(C177)</f>
        <v>0</v>
      </c>
      <c r="D176" s="118">
        <f t="shared" si="1"/>
        <v>0</v>
      </c>
      <c r="E176" s="40"/>
    </row>
    <row r="177" spans="1:5" x14ac:dyDescent="0.2">
      <c r="A177" s="42">
        <v>5441</v>
      </c>
      <c r="B177" s="40" t="s">
        <v>353</v>
      </c>
      <c r="C177" s="43">
        <v>0</v>
      </c>
      <c r="D177" s="44">
        <f t="shared" si="1"/>
        <v>0</v>
      </c>
      <c r="E177" s="40"/>
    </row>
    <row r="178" spans="1:5" x14ac:dyDescent="0.2">
      <c r="A178" s="117">
        <v>5450</v>
      </c>
      <c r="B178" s="113" t="s">
        <v>354</v>
      </c>
      <c r="C178" s="115">
        <f>SUM(C179:C180)</f>
        <v>0</v>
      </c>
      <c r="D178" s="118">
        <f t="shared" si="1"/>
        <v>0</v>
      </c>
      <c r="E178" s="40"/>
    </row>
    <row r="179" spans="1:5" x14ac:dyDescent="0.2">
      <c r="A179" s="42">
        <v>5451</v>
      </c>
      <c r="B179" s="40" t="s">
        <v>355</v>
      </c>
      <c r="C179" s="43">
        <v>0</v>
      </c>
      <c r="D179" s="44">
        <f t="shared" si="1"/>
        <v>0</v>
      </c>
      <c r="E179" s="40"/>
    </row>
    <row r="180" spans="1:5" x14ac:dyDescent="0.2">
      <c r="A180" s="42">
        <v>5452</v>
      </c>
      <c r="B180" s="40" t="s">
        <v>356</v>
      </c>
      <c r="C180" s="43">
        <v>0</v>
      </c>
      <c r="D180" s="44">
        <f t="shared" si="1"/>
        <v>0</v>
      </c>
      <c r="E180" s="40"/>
    </row>
    <row r="181" spans="1:5" x14ac:dyDescent="0.2">
      <c r="A181" s="117">
        <v>5500</v>
      </c>
      <c r="B181" s="113" t="s">
        <v>357</v>
      </c>
      <c r="C181" s="115">
        <f>C182+C191+C194+C200</f>
        <v>-457582.70999999996</v>
      </c>
      <c r="D181" s="118">
        <f t="shared" si="1"/>
        <v>-1.9224260219668568E-2</v>
      </c>
      <c r="E181" s="40"/>
    </row>
    <row r="182" spans="1:5" x14ac:dyDescent="0.2">
      <c r="A182" s="117">
        <v>5510</v>
      </c>
      <c r="B182" s="113" t="s">
        <v>358</v>
      </c>
      <c r="C182" s="115">
        <f>SUM(C183:C190)</f>
        <v>-457583.67</v>
      </c>
      <c r="D182" s="118">
        <f t="shared" si="1"/>
        <v>-1.9224300551808328E-2</v>
      </c>
      <c r="E182" s="40"/>
    </row>
    <row r="183" spans="1:5" x14ac:dyDescent="0.2">
      <c r="A183" s="42">
        <v>5511</v>
      </c>
      <c r="B183" s="40" t="s">
        <v>359</v>
      </c>
      <c r="C183" s="43">
        <v>0</v>
      </c>
      <c r="D183" s="44">
        <f t="shared" si="1"/>
        <v>0</v>
      </c>
      <c r="E183" s="40"/>
    </row>
    <row r="184" spans="1:5" x14ac:dyDescent="0.2">
      <c r="A184" s="42">
        <v>5512</v>
      </c>
      <c r="B184" s="40" t="s">
        <v>360</v>
      </c>
      <c r="C184" s="43">
        <v>0</v>
      </c>
      <c r="D184" s="44">
        <f t="shared" si="1"/>
        <v>0</v>
      </c>
      <c r="E184" s="40"/>
    </row>
    <row r="185" spans="1:5" x14ac:dyDescent="0.2">
      <c r="A185" s="42">
        <v>5513</v>
      </c>
      <c r="B185" s="40" t="s">
        <v>361</v>
      </c>
      <c r="C185" s="43">
        <v>0</v>
      </c>
      <c r="D185" s="44">
        <f t="shared" si="1"/>
        <v>0</v>
      </c>
      <c r="E185" s="40"/>
    </row>
    <row r="186" spans="1:5" x14ac:dyDescent="0.2">
      <c r="A186" s="42">
        <v>5514</v>
      </c>
      <c r="B186" s="40" t="s">
        <v>362</v>
      </c>
      <c r="C186" s="43">
        <v>0</v>
      </c>
      <c r="D186" s="44">
        <f t="shared" si="1"/>
        <v>0</v>
      </c>
      <c r="E186" s="40"/>
    </row>
    <row r="187" spans="1:5" x14ac:dyDescent="0.2">
      <c r="A187" s="42">
        <v>5515</v>
      </c>
      <c r="B187" s="40" t="s">
        <v>363</v>
      </c>
      <c r="C187" s="43">
        <v>0</v>
      </c>
      <c r="D187" s="44">
        <f t="shared" si="1"/>
        <v>0</v>
      </c>
      <c r="E187" s="40"/>
    </row>
    <row r="188" spans="1:5" x14ac:dyDescent="0.2">
      <c r="A188" s="42">
        <v>5516</v>
      </c>
      <c r="B188" s="40" t="s">
        <v>364</v>
      </c>
      <c r="C188" s="43">
        <v>0</v>
      </c>
      <c r="D188" s="44">
        <f t="shared" si="1"/>
        <v>0</v>
      </c>
      <c r="E188" s="40"/>
    </row>
    <row r="189" spans="1:5" x14ac:dyDescent="0.2">
      <c r="A189" s="42">
        <v>5517</v>
      </c>
      <c r="B189" s="40" t="s">
        <v>365</v>
      </c>
      <c r="C189" s="43">
        <v>0</v>
      </c>
      <c r="D189" s="44">
        <f t="shared" si="1"/>
        <v>0</v>
      </c>
      <c r="E189" s="40"/>
    </row>
    <row r="190" spans="1:5" x14ac:dyDescent="0.2">
      <c r="A190" s="42">
        <v>5518</v>
      </c>
      <c r="B190" s="40" t="s">
        <v>41</v>
      </c>
      <c r="C190" s="43">
        <v>-457583.67</v>
      </c>
      <c r="D190" s="44">
        <f t="shared" si="1"/>
        <v>-1.9224300551808328E-2</v>
      </c>
      <c r="E190" s="40"/>
    </row>
    <row r="191" spans="1:5" x14ac:dyDescent="0.2">
      <c r="A191" s="117">
        <v>5520</v>
      </c>
      <c r="B191" s="113" t="s">
        <v>40</v>
      </c>
      <c r="C191" s="115">
        <f>SUM(C192:C193)</f>
        <v>0</v>
      </c>
      <c r="D191" s="118">
        <f t="shared" si="1"/>
        <v>0</v>
      </c>
      <c r="E191" s="40"/>
    </row>
    <row r="192" spans="1:5" x14ac:dyDescent="0.2">
      <c r="A192" s="42">
        <v>5521</v>
      </c>
      <c r="B192" s="40" t="s">
        <v>366</v>
      </c>
      <c r="C192" s="43">
        <v>0</v>
      </c>
      <c r="D192" s="44">
        <f t="shared" si="1"/>
        <v>0</v>
      </c>
      <c r="E192" s="40"/>
    </row>
    <row r="193" spans="1:5" x14ac:dyDescent="0.2">
      <c r="A193" s="42">
        <v>5522</v>
      </c>
      <c r="B193" s="40" t="s">
        <v>367</v>
      </c>
      <c r="C193" s="43">
        <v>0</v>
      </c>
      <c r="D193" s="44">
        <f t="shared" si="1"/>
        <v>0</v>
      </c>
      <c r="E193" s="40"/>
    </row>
    <row r="194" spans="1:5" x14ac:dyDescent="0.2">
      <c r="A194" s="117">
        <v>5530</v>
      </c>
      <c r="B194" s="113" t="s">
        <v>368</v>
      </c>
      <c r="C194" s="115">
        <f>SUM(C195:C199)</f>
        <v>0</v>
      </c>
      <c r="D194" s="118">
        <f t="shared" si="1"/>
        <v>0</v>
      </c>
      <c r="E194" s="40"/>
    </row>
    <row r="195" spans="1:5" x14ac:dyDescent="0.2">
      <c r="A195" s="42">
        <v>5531</v>
      </c>
      <c r="B195" s="40" t="s">
        <v>369</v>
      </c>
      <c r="C195" s="43">
        <v>0</v>
      </c>
      <c r="D195" s="44">
        <f t="shared" si="1"/>
        <v>0</v>
      </c>
      <c r="E195" s="40"/>
    </row>
    <row r="196" spans="1:5" x14ac:dyDescent="0.2">
      <c r="A196" s="42">
        <v>5532</v>
      </c>
      <c r="B196" s="40" t="s">
        <v>370</v>
      </c>
      <c r="C196" s="43">
        <v>0</v>
      </c>
      <c r="D196" s="44">
        <f t="shared" si="1"/>
        <v>0</v>
      </c>
      <c r="E196" s="40"/>
    </row>
    <row r="197" spans="1:5" x14ac:dyDescent="0.2">
      <c r="A197" s="42">
        <v>5533</v>
      </c>
      <c r="B197" s="40" t="s">
        <v>371</v>
      </c>
      <c r="C197" s="43">
        <v>0</v>
      </c>
      <c r="D197" s="44">
        <f t="shared" si="1"/>
        <v>0</v>
      </c>
      <c r="E197" s="40"/>
    </row>
    <row r="198" spans="1:5" x14ac:dyDescent="0.2">
      <c r="A198" s="42">
        <v>5534</v>
      </c>
      <c r="B198" s="40" t="s">
        <v>372</v>
      </c>
      <c r="C198" s="43">
        <v>0</v>
      </c>
      <c r="D198" s="44">
        <f t="shared" si="1"/>
        <v>0</v>
      </c>
      <c r="E198" s="40"/>
    </row>
    <row r="199" spans="1:5" x14ac:dyDescent="0.2">
      <c r="A199" s="42">
        <v>5535</v>
      </c>
      <c r="B199" s="40" t="s">
        <v>373</v>
      </c>
      <c r="C199" s="43">
        <v>0</v>
      </c>
      <c r="D199" s="44">
        <f t="shared" si="1"/>
        <v>0</v>
      </c>
      <c r="E199" s="40"/>
    </row>
    <row r="200" spans="1:5" x14ac:dyDescent="0.2">
      <c r="A200" s="117">
        <v>5590</v>
      </c>
      <c r="B200" s="113" t="s">
        <v>374</v>
      </c>
      <c r="C200" s="115">
        <f>SUM(C201:C209)</f>
        <v>0.96</v>
      </c>
      <c r="D200" s="118">
        <f t="shared" si="1"/>
        <v>4.0332139758693739E-8</v>
      </c>
      <c r="E200" s="40"/>
    </row>
    <row r="201" spans="1:5" x14ac:dyDescent="0.2">
      <c r="A201" s="42">
        <v>5591</v>
      </c>
      <c r="B201" s="40" t="s">
        <v>375</v>
      </c>
      <c r="C201" s="43">
        <v>0</v>
      </c>
      <c r="D201" s="44">
        <f t="shared" si="1"/>
        <v>0</v>
      </c>
      <c r="E201" s="40"/>
    </row>
    <row r="202" spans="1:5" x14ac:dyDescent="0.2">
      <c r="A202" s="42">
        <v>5592</v>
      </c>
      <c r="B202" s="40" t="s">
        <v>376</v>
      </c>
      <c r="C202" s="43">
        <v>0</v>
      </c>
      <c r="D202" s="44">
        <f t="shared" si="1"/>
        <v>0</v>
      </c>
      <c r="E202" s="40"/>
    </row>
    <row r="203" spans="1:5" x14ac:dyDescent="0.2">
      <c r="A203" s="42">
        <v>5593</v>
      </c>
      <c r="B203" s="40" t="s">
        <v>377</v>
      </c>
      <c r="C203" s="43">
        <v>0</v>
      </c>
      <c r="D203" s="44">
        <f t="shared" si="1"/>
        <v>0</v>
      </c>
      <c r="E203" s="40"/>
    </row>
    <row r="204" spans="1:5" x14ac:dyDescent="0.2">
      <c r="A204" s="42">
        <v>5594</v>
      </c>
      <c r="B204" s="40" t="s">
        <v>433</v>
      </c>
      <c r="C204" s="43">
        <v>0</v>
      </c>
      <c r="D204" s="44">
        <f t="shared" si="1"/>
        <v>0</v>
      </c>
      <c r="E204" s="40"/>
    </row>
    <row r="205" spans="1:5" x14ac:dyDescent="0.2">
      <c r="A205" s="42">
        <v>5595</v>
      </c>
      <c r="B205" s="40" t="s">
        <v>379</v>
      </c>
      <c r="C205" s="43">
        <v>0</v>
      </c>
      <c r="D205" s="44">
        <f t="shared" si="1"/>
        <v>0</v>
      </c>
      <c r="E205" s="40"/>
    </row>
    <row r="206" spans="1:5" x14ac:dyDescent="0.2">
      <c r="A206" s="42">
        <v>5596</v>
      </c>
      <c r="B206" s="40" t="s">
        <v>274</v>
      </c>
      <c r="C206" s="43">
        <v>0</v>
      </c>
      <c r="D206" s="44">
        <f t="shared" si="1"/>
        <v>0</v>
      </c>
      <c r="E206" s="40"/>
    </row>
    <row r="207" spans="1:5" x14ac:dyDescent="0.2">
      <c r="A207" s="42">
        <v>5597</v>
      </c>
      <c r="B207" s="40" t="s">
        <v>380</v>
      </c>
      <c r="C207" s="43">
        <v>0</v>
      </c>
      <c r="D207" s="44">
        <f t="shared" si="1"/>
        <v>0</v>
      </c>
      <c r="E207" s="40"/>
    </row>
    <row r="208" spans="1:5" x14ac:dyDescent="0.2">
      <c r="A208" s="42">
        <v>5598</v>
      </c>
      <c r="B208" s="40" t="s">
        <v>434</v>
      </c>
      <c r="C208" s="43">
        <v>0</v>
      </c>
      <c r="D208" s="44">
        <f t="shared" si="1"/>
        <v>0</v>
      </c>
      <c r="E208" s="40"/>
    </row>
    <row r="209" spans="1:5" x14ac:dyDescent="0.2">
      <c r="A209" s="42">
        <v>5599</v>
      </c>
      <c r="B209" s="40" t="s">
        <v>381</v>
      </c>
      <c r="C209" s="43">
        <v>0.96</v>
      </c>
      <c r="D209" s="44">
        <f t="shared" si="1"/>
        <v>4.0332139758693739E-8</v>
      </c>
      <c r="E209" s="40"/>
    </row>
    <row r="210" spans="1:5" x14ac:dyDescent="0.2">
      <c r="A210" s="117">
        <v>5600</v>
      </c>
      <c r="B210" s="113" t="s">
        <v>39</v>
      </c>
      <c r="C210" s="115">
        <f>C211</f>
        <v>0</v>
      </c>
      <c r="D210" s="118">
        <f t="shared" si="1"/>
        <v>0</v>
      </c>
      <c r="E210" s="40"/>
    </row>
    <row r="211" spans="1:5" x14ac:dyDescent="0.2">
      <c r="A211" s="117">
        <v>5610</v>
      </c>
      <c r="B211" s="113" t="s">
        <v>382</v>
      </c>
      <c r="C211" s="115">
        <f>C212</f>
        <v>0</v>
      </c>
      <c r="D211" s="118">
        <f t="shared" si="1"/>
        <v>0</v>
      </c>
      <c r="E211" s="40"/>
    </row>
    <row r="212" spans="1:5" x14ac:dyDescent="0.2">
      <c r="A212" s="42">
        <v>5611</v>
      </c>
      <c r="B212" s="40" t="s">
        <v>383</v>
      </c>
      <c r="C212" s="43">
        <v>0</v>
      </c>
      <c r="D212" s="44">
        <f t="shared" si="1"/>
        <v>0</v>
      </c>
      <c r="E212" s="40"/>
    </row>
    <row r="214" spans="1:5" x14ac:dyDescent="0.2">
      <c r="B214" s="14" t="s">
        <v>514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52" sqref="A52:XFD5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4" t="s">
        <v>591</v>
      </c>
      <c r="B1" s="165"/>
      <c r="C1" s="165"/>
      <c r="D1" s="165"/>
      <c r="E1" s="165"/>
      <c r="F1" s="165"/>
      <c r="G1" s="10" t="s">
        <v>495</v>
      </c>
      <c r="H1" s="19">
        <v>2024</v>
      </c>
    </row>
    <row r="2" spans="1:8" s="11" customFormat="1" ht="18.95" customHeight="1" x14ac:dyDescent="0.25">
      <c r="A2" s="164" t="s">
        <v>499</v>
      </c>
      <c r="B2" s="165"/>
      <c r="C2" s="165"/>
      <c r="D2" s="165"/>
      <c r="E2" s="165"/>
      <c r="F2" s="165"/>
      <c r="G2" s="10" t="s">
        <v>496</v>
      </c>
      <c r="H2" s="19" t="s">
        <v>498</v>
      </c>
    </row>
    <row r="3" spans="1:8" s="11" customFormat="1" ht="18.95" customHeight="1" x14ac:dyDescent="0.25">
      <c r="A3" s="164" t="s">
        <v>592</v>
      </c>
      <c r="B3" s="165"/>
      <c r="C3" s="165"/>
      <c r="D3" s="165"/>
      <c r="E3" s="165"/>
      <c r="F3" s="165"/>
      <c r="G3" s="10" t="s">
        <v>497</v>
      </c>
      <c r="H3" s="19">
        <v>2</v>
      </c>
    </row>
    <row r="4" spans="1:8" s="11" customFormat="1" ht="18.95" customHeight="1" x14ac:dyDescent="0.25">
      <c r="A4" s="164" t="s">
        <v>513</v>
      </c>
      <c r="B4" s="165"/>
      <c r="C4" s="165"/>
      <c r="D4" s="165"/>
      <c r="E4" s="165"/>
      <c r="F4" s="165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6332861.4500000002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7.0000000000000007E-2</v>
      </c>
      <c r="D15" s="18">
        <v>0</v>
      </c>
      <c r="E15" s="18">
        <v>0</v>
      </c>
      <c r="F15" s="18">
        <v>0</v>
      </c>
      <c r="G15" s="18">
        <v>40000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57217.279999999999</v>
      </c>
      <c r="D20" s="18">
        <v>57217.279999999999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559</v>
      </c>
      <c r="G55" s="15" t="s">
        <v>560</v>
      </c>
      <c r="H55" s="15" t="s">
        <v>99</v>
      </c>
      <c r="I55" s="15" t="s">
        <v>561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75498578.840000004</v>
      </c>
      <c r="D56" s="18">
        <f>SUM(D57:D63)</f>
        <v>0</v>
      </c>
      <c r="E56" s="18">
        <f>SUM(E57:E63)</f>
        <v>16238031.949999999</v>
      </c>
    </row>
    <row r="57" spans="1:10" x14ac:dyDescent="0.2">
      <c r="A57" s="16">
        <v>1231</v>
      </c>
      <c r="B57" s="14" t="s">
        <v>149</v>
      </c>
      <c r="C57" s="18">
        <v>0</v>
      </c>
      <c r="D57" s="139"/>
      <c r="E57" s="139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75031683.730000004</v>
      </c>
      <c r="D59" s="18">
        <v>0</v>
      </c>
      <c r="E59" s="18">
        <v>16238031.949999999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466895.11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42820731.350000001</v>
      </c>
      <c r="D64" s="18">
        <f t="shared" ref="D64:E64" si="0">SUM(D65:D72)</f>
        <v>0</v>
      </c>
      <c r="E64" s="18">
        <f t="shared" si="0"/>
        <v>34954444.840000004</v>
      </c>
    </row>
    <row r="65" spans="1:9" x14ac:dyDescent="0.2">
      <c r="A65" s="16">
        <v>1241</v>
      </c>
      <c r="B65" s="14" t="s">
        <v>157</v>
      </c>
      <c r="C65" s="18">
        <v>16231699.460000001</v>
      </c>
      <c r="D65" s="18">
        <v>0</v>
      </c>
      <c r="E65" s="18">
        <v>14769185.220000001</v>
      </c>
    </row>
    <row r="66" spans="1:9" x14ac:dyDescent="0.2">
      <c r="A66" s="16">
        <v>1242</v>
      </c>
      <c r="B66" s="14" t="s">
        <v>158</v>
      </c>
      <c r="C66" s="18">
        <v>6000064.4800000004</v>
      </c>
      <c r="D66" s="18">
        <v>0</v>
      </c>
      <c r="E66" s="18">
        <v>5080946.8</v>
      </c>
    </row>
    <row r="67" spans="1:9" x14ac:dyDescent="0.2">
      <c r="A67" s="16">
        <v>1243</v>
      </c>
      <c r="B67" s="14" t="s">
        <v>159</v>
      </c>
      <c r="C67" s="18">
        <v>2481385.4300000002</v>
      </c>
      <c r="D67" s="18">
        <v>0</v>
      </c>
      <c r="E67" s="18">
        <v>2043628.21</v>
      </c>
    </row>
    <row r="68" spans="1:9" x14ac:dyDescent="0.2">
      <c r="A68" s="16">
        <v>1244</v>
      </c>
      <c r="B68" s="14" t="s">
        <v>160</v>
      </c>
      <c r="C68" s="18">
        <v>2446637.35</v>
      </c>
      <c r="D68" s="18">
        <v>0</v>
      </c>
      <c r="E68" s="18">
        <v>1785347.25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15660944.630000001</v>
      </c>
      <c r="D70" s="18">
        <v>0</v>
      </c>
      <c r="E70" s="18">
        <v>11275337.359999999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562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9"/>
      <c r="E82" s="139"/>
    </row>
    <row r="83" spans="1:8" x14ac:dyDescent="0.2">
      <c r="A83" s="16">
        <v>1271</v>
      </c>
      <c r="B83" s="14" t="s">
        <v>173</v>
      </c>
      <c r="C83" s="18">
        <v>0</v>
      </c>
      <c r="D83" s="139"/>
      <c r="E83" s="139"/>
    </row>
    <row r="84" spans="1:8" x14ac:dyDescent="0.2">
      <c r="A84" s="16">
        <v>1272</v>
      </c>
      <c r="B84" s="14" t="s">
        <v>174</v>
      </c>
      <c r="C84" s="18">
        <v>0</v>
      </c>
      <c r="D84" s="139"/>
      <c r="E84" s="139"/>
    </row>
    <row r="85" spans="1:8" x14ac:dyDescent="0.2">
      <c r="A85" s="16">
        <v>1273</v>
      </c>
      <c r="B85" s="14" t="s">
        <v>175</v>
      </c>
      <c r="C85" s="18">
        <v>0</v>
      </c>
      <c r="D85" s="139"/>
      <c r="E85" s="139"/>
    </row>
    <row r="86" spans="1:8" x14ac:dyDescent="0.2">
      <c r="A86" s="16">
        <v>1274</v>
      </c>
      <c r="B86" s="14" t="s">
        <v>176</v>
      </c>
      <c r="C86" s="18">
        <v>0</v>
      </c>
      <c r="D86" s="139"/>
      <c r="E86" s="139"/>
    </row>
    <row r="87" spans="1:8" x14ac:dyDescent="0.2">
      <c r="A87" s="16">
        <v>1275</v>
      </c>
      <c r="B87" s="14" t="s">
        <v>177</v>
      </c>
      <c r="C87" s="18">
        <v>0</v>
      </c>
      <c r="D87" s="139"/>
      <c r="E87" s="139"/>
    </row>
    <row r="88" spans="1:8" x14ac:dyDescent="0.2">
      <c r="A88" s="16">
        <v>1279</v>
      </c>
      <c r="B88" s="14" t="s">
        <v>178</v>
      </c>
      <c r="C88" s="18">
        <v>0</v>
      </c>
      <c r="D88" s="139"/>
      <c r="E88" s="139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582</v>
      </c>
    </row>
    <row r="110" spans="1:8" x14ac:dyDescent="0.2">
      <c r="A110" s="16">
        <v>2110</v>
      </c>
      <c r="B110" s="14" t="s">
        <v>188</v>
      </c>
      <c r="C110" s="18">
        <f>SUM(C111:C119)</f>
        <v>1680205.86</v>
      </c>
      <c r="D110" s="18">
        <f>SUM(D111:D119)</f>
        <v>1680205.86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7819.73</v>
      </c>
      <c r="D111" s="18">
        <f>C111</f>
        <v>7819.73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913069.14</v>
      </c>
      <c r="D112" s="18">
        <f t="shared" ref="D112:D119" si="1">C112</f>
        <v>913069.14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651128.04</v>
      </c>
      <c r="D117" s="18">
        <f t="shared" si="1"/>
        <v>651128.04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108188.95</v>
      </c>
      <c r="D119" s="18">
        <f t="shared" si="1"/>
        <v>108188.95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9" t="s">
        <v>568</v>
      </c>
      <c r="B153" s="119"/>
      <c r="C153" s="119"/>
      <c r="D153" s="119"/>
      <c r="E153" s="119"/>
    </row>
    <row r="154" spans="1:5" x14ac:dyDescent="0.2">
      <c r="A154" s="120" t="s">
        <v>85</v>
      </c>
      <c r="B154" s="120" t="s">
        <v>82</v>
      </c>
      <c r="C154" s="120" t="s">
        <v>83</v>
      </c>
      <c r="D154" s="121" t="s">
        <v>86</v>
      </c>
      <c r="E154" s="121" t="s">
        <v>126</v>
      </c>
    </row>
    <row r="155" spans="1:5" x14ac:dyDescent="0.2">
      <c r="A155" s="122">
        <v>2170</v>
      </c>
      <c r="B155" s="123" t="s">
        <v>569</v>
      </c>
      <c r="C155" s="124">
        <f>SUM(C156:C158)</f>
        <v>0</v>
      </c>
      <c r="D155" s="123"/>
      <c r="E155" s="123"/>
    </row>
    <row r="156" spans="1:5" x14ac:dyDescent="0.2">
      <c r="A156" s="122">
        <v>2171</v>
      </c>
      <c r="B156" s="123" t="s">
        <v>570</v>
      </c>
      <c r="C156" s="124">
        <v>0</v>
      </c>
      <c r="D156" s="123"/>
      <c r="E156" s="123"/>
    </row>
    <row r="157" spans="1:5" x14ac:dyDescent="0.2">
      <c r="A157" s="122">
        <v>2172</v>
      </c>
      <c r="B157" s="123" t="s">
        <v>571</v>
      </c>
      <c r="C157" s="124">
        <v>0</v>
      </c>
      <c r="D157" s="123"/>
      <c r="E157" s="123"/>
    </row>
    <row r="158" spans="1:5" x14ac:dyDescent="0.2">
      <c r="A158" s="122">
        <v>2179</v>
      </c>
      <c r="B158" s="123" t="s">
        <v>572</v>
      </c>
      <c r="C158" s="124">
        <v>0</v>
      </c>
      <c r="D158" s="123"/>
      <c r="E158" s="123"/>
    </row>
    <row r="159" spans="1:5" x14ac:dyDescent="0.2">
      <c r="A159" s="122">
        <v>2260</v>
      </c>
      <c r="B159" s="123" t="s">
        <v>573</v>
      </c>
      <c r="C159" s="124">
        <f>SUM(C160:C163)</f>
        <v>0</v>
      </c>
      <c r="D159" s="123"/>
      <c r="E159" s="123"/>
    </row>
    <row r="160" spans="1:5" x14ac:dyDescent="0.2">
      <c r="A160" s="122">
        <v>2261</v>
      </c>
      <c r="B160" s="123" t="s">
        <v>574</v>
      </c>
      <c r="C160" s="124">
        <v>0</v>
      </c>
      <c r="D160" s="123"/>
      <c r="E160" s="123"/>
    </row>
    <row r="161" spans="1:5" x14ac:dyDescent="0.2">
      <c r="A161" s="122">
        <v>2262</v>
      </c>
      <c r="B161" s="123" t="s">
        <v>575</v>
      </c>
      <c r="C161" s="124">
        <v>0</v>
      </c>
      <c r="D161" s="123"/>
      <c r="E161" s="123"/>
    </row>
    <row r="162" spans="1:5" x14ac:dyDescent="0.2">
      <c r="A162" s="122">
        <v>2263</v>
      </c>
      <c r="B162" s="123" t="s">
        <v>576</v>
      </c>
      <c r="C162" s="124">
        <v>0</v>
      </c>
      <c r="D162" s="123"/>
      <c r="E162" s="123"/>
    </row>
    <row r="163" spans="1:5" x14ac:dyDescent="0.2">
      <c r="A163" s="122">
        <v>2269</v>
      </c>
      <c r="B163" s="123" t="s">
        <v>577</v>
      </c>
      <c r="C163" s="124">
        <v>0</v>
      </c>
      <c r="D163" s="123"/>
      <c r="E163" s="123"/>
    </row>
    <row r="164" spans="1:5" x14ac:dyDescent="0.2">
      <c r="A164" s="123"/>
      <c r="B164" s="123"/>
      <c r="C164" s="123"/>
      <c r="D164" s="123"/>
      <c r="E164" s="123"/>
    </row>
    <row r="165" spans="1:5" x14ac:dyDescent="0.2">
      <c r="A165" s="119" t="s">
        <v>578</v>
      </c>
      <c r="B165" s="119"/>
      <c r="C165" s="119"/>
      <c r="D165" s="119"/>
      <c r="E165" s="119"/>
    </row>
    <row r="166" spans="1:5" x14ac:dyDescent="0.2">
      <c r="A166" s="120" t="s">
        <v>85</v>
      </c>
      <c r="B166" s="120" t="s">
        <v>82</v>
      </c>
      <c r="C166" s="120" t="s">
        <v>83</v>
      </c>
      <c r="D166" s="121" t="s">
        <v>86</v>
      </c>
      <c r="E166" s="121" t="s">
        <v>126</v>
      </c>
    </row>
    <row r="167" spans="1:5" x14ac:dyDescent="0.2">
      <c r="A167" s="122">
        <v>2190</v>
      </c>
      <c r="B167" s="123" t="s">
        <v>579</v>
      </c>
      <c r="C167" s="124">
        <f>SUM(C168:C170)</f>
        <v>2.66</v>
      </c>
      <c r="D167" s="123"/>
      <c r="E167" s="123"/>
    </row>
    <row r="168" spans="1:5" x14ac:dyDescent="0.2">
      <c r="A168" s="122">
        <v>2191</v>
      </c>
      <c r="B168" s="123" t="s">
        <v>580</v>
      </c>
      <c r="C168" s="124">
        <v>0</v>
      </c>
      <c r="D168" s="123"/>
      <c r="E168" s="123"/>
    </row>
    <row r="169" spans="1:5" x14ac:dyDescent="0.2">
      <c r="A169" s="122">
        <v>2192</v>
      </c>
      <c r="B169" s="123" t="s">
        <v>581</v>
      </c>
      <c r="C169" s="124">
        <v>0</v>
      </c>
      <c r="D169" s="123"/>
      <c r="E169" s="123"/>
    </row>
    <row r="170" spans="1:5" x14ac:dyDescent="0.2">
      <c r="A170" s="122">
        <v>2199</v>
      </c>
      <c r="B170" s="123" t="s">
        <v>217</v>
      </c>
      <c r="C170" s="124">
        <v>2.66</v>
      </c>
      <c r="D170" s="123"/>
      <c r="E170" s="123"/>
    </row>
    <row r="171" spans="1:5" x14ac:dyDescent="0.2">
      <c r="A171" s="123"/>
      <c r="B171" s="123"/>
      <c r="C171" s="123"/>
      <c r="D171" s="123"/>
      <c r="E171" s="123"/>
    </row>
    <row r="172" spans="1:5" x14ac:dyDescent="0.2">
      <c r="A172" s="123"/>
      <c r="B172" s="123"/>
      <c r="C172" s="123"/>
      <c r="D172" s="123"/>
      <c r="E172" s="123"/>
    </row>
    <row r="173" spans="1:5" x14ac:dyDescent="0.2">
      <c r="A173" s="123"/>
      <c r="B173" s="123" t="s">
        <v>514</v>
      </c>
      <c r="C173" s="123"/>
      <c r="D173" s="123"/>
      <c r="E173" s="123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6" t="s">
        <v>591</v>
      </c>
      <c r="B1" s="166"/>
      <c r="C1" s="166"/>
      <c r="D1" s="21" t="s">
        <v>495</v>
      </c>
      <c r="E1" s="22">
        <v>2024</v>
      </c>
    </row>
    <row r="2" spans="1:5" ht="18.95" customHeight="1" x14ac:dyDescent="0.2">
      <c r="A2" s="166" t="s">
        <v>501</v>
      </c>
      <c r="B2" s="166"/>
      <c r="C2" s="166"/>
      <c r="D2" s="21" t="s">
        <v>496</v>
      </c>
      <c r="E2" s="22" t="s">
        <v>498</v>
      </c>
    </row>
    <row r="3" spans="1:5" ht="18.95" customHeight="1" x14ac:dyDescent="0.2">
      <c r="A3" s="166" t="s">
        <v>592</v>
      </c>
      <c r="B3" s="166"/>
      <c r="C3" s="166"/>
      <c r="D3" s="21" t="s">
        <v>497</v>
      </c>
      <c r="E3" s="22">
        <v>2</v>
      </c>
    </row>
    <row r="4" spans="1:5" ht="18.95" customHeight="1" x14ac:dyDescent="0.2">
      <c r="A4" s="166" t="s">
        <v>513</v>
      </c>
      <c r="B4" s="166"/>
      <c r="C4" s="16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117613780.43000001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765985.47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15376025.76</v>
      </c>
    </row>
    <row r="16" spans="1:5" x14ac:dyDescent="0.2">
      <c r="A16" s="27">
        <v>3220</v>
      </c>
      <c r="B16" s="23" t="s">
        <v>388</v>
      </c>
      <c r="C16" s="28">
        <v>-37764158.210000001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2"/>
  <sheetViews>
    <sheetView zoomScale="170" zoomScaleNormal="170" workbookViewId="0">
      <selection activeCell="A52" sqref="A52:XFD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6" t="s">
        <v>591</v>
      </c>
      <c r="B1" s="166"/>
      <c r="C1" s="166"/>
      <c r="D1" s="21" t="s">
        <v>495</v>
      </c>
      <c r="E1" s="22">
        <v>2024</v>
      </c>
    </row>
    <row r="2" spans="1:5" s="29" customFormat="1" ht="18.95" customHeight="1" x14ac:dyDescent="0.25">
      <c r="A2" s="166" t="s">
        <v>502</v>
      </c>
      <c r="B2" s="166"/>
      <c r="C2" s="166"/>
      <c r="D2" s="21" t="s">
        <v>496</v>
      </c>
      <c r="E2" s="22" t="s">
        <v>498</v>
      </c>
    </row>
    <row r="3" spans="1:5" s="29" customFormat="1" ht="18.95" customHeight="1" x14ac:dyDescent="0.25">
      <c r="A3" s="166" t="s">
        <v>592</v>
      </c>
      <c r="B3" s="166"/>
      <c r="C3" s="166"/>
      <c r="D3" s="21" t="s">
        <v>497</v>
      </c>
      <c r="E3" s="22">
        <v>2</v>
      </c>
    </row>
    <row r="4" spans="1:5" s="29" customFormat="1" ht="18.95" customHeight="1" x14ac:dyDescent="0.25">
      <c r="A4" s="166" t="s">
        <v>513</v>
      </c>
      <c r="B4" s="166"/>
      <c r="C4" s="166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25"/>
    </row>
    <row r="8" spans="1:5" x14ac:dyDescent="0.2">
      <c r="A8" s="26" t="s">
        <v>85</v>
      </c>
      <c r="B8" s="26" t="s">
        <v>536</v>
      </c>
      <c r="C8" s="81">
        <v>2024</v>
      </c>
      <c r="D8" s="81">
        <v>2023</v>
      </c>
      <c r="E8" s="26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24154929.77</v>
      </c>
      <c r="D10" s="28">
        <v>18786042.34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515</v>
      </c>
      <c r="C16" s="82">
        <f>SUM(C9:C15)</f>
        <v>24154929.77</v>
      </c>
      <c r="D16" s="82">
        <f>SUM(D9:D15)</f>
        <v>18786042.34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85</v>
      </c>
      <c r="B20" s="26" t="s">
        <v>536</v>
      </c>
      <c r="C20" s="81">
        <v>2024</v>
      </c>
      <c r="D20" s="81">
        <v>2023</v>
      </c>
    </row>
    <row r="21" spans="1:4" x14ac:dyDescent="0.2">
      <c r="A21" s="34">
        <v>1230</v>
      </c>
      <c r="B21" s="35" t="s">
        <v>148</v>
      </c>
      <c r="C21" s="82">
        <f>SUM(C22:C28)</f>
        <v>0</v>
      </c>
      <c r="D21" s="82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2">
        <f>SUM(C30:C37)</f>
        <v>56449.58</v>
      </c>
      <c r="D29" s="82">
        <f>SUM(D30:D37)</f>
        <v>0</v>
      </c>
    </row>
    <row r="30" spans="1:4" x14ac:dyDescent="0.2">
      <c r="A30" s="27">
        <v>1241</v>
      </c>
      <c r="B30" s="23" t="s">
        <v>157</v>
      </c>
      <c r="C30" s="28">
        <v>19938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36511.58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5">
        <v>1250</v>
      </c>
      <c r="B38" s="126" t="s">
        <v>166</v>
      </c>
      <c r="C38" s="127">
        <v>0</v>
      </c>
      <c r="D38" s="127">
        <v>0</v>
      </c>
    </row>
    <row r="39" spans="1:5" x14ac:dyDescent="0.2">
      <c r="A39" s="128">
        <v>1251</v>
      </c>
      <c r="B39" s="129" t="s">
        <v>167</v>
      </c>
      <c r="C39" s="130">
        <v>0</v>
      </c>
      <c r="D39" s="130">
        <v>0</v>
      </c>
    </row>
    <row r="40" spans="1:5" x14ac:dyDescent="0.2">
      <c r="A40" s="128">
        <v>1252</v>
      </c>
      <c r="B40" s="129" t="s">
        <v>168</v>
      </c>
      <c r="C40" s="130">
        <v>0</v>
      </c>
      <c r="D40" s="130">
        <v>0</v>
      </c>
    </row>
    <row r="41" spans="1:5" x14ac:dyDescent="0.2">
      <c r="A41" s="128">
        <v>1253</v>
      </c>
      <c r="B41" s="129" t="s">
        <v>169</v>
      </c>
      <c r="C41" s="130">
        <v>0</v>
      </c>
      <c r="D41" s="130">
        <v>0</v>
      </c>
    </row>
    <row r="42" spans="1:5" x14ac:dyDescent="0.2">
      <c r="A42" s="128">
        <v>1254</v>
      </c>
      <c r="B42" s="129" t="s">
        <v>170</v>
      </c>
      <c r="C42" s="130">
        <v>0</v>
      </c>
      <c r="D42" s="130">
        <v>0</v>
      </c>
    </row>
    <row r="43" spans="1:5" x14ac:dyDescent="0.2">
      <c r="A43" s="128">
        <v>1259</v>
      </c>
      <c r="B43" s="129" t="s">
        <v>171</v>
      </c>
      <c r="C43" s="130">
        <v>0</v>
      </c>
      <c r="D43" s="130">
        <v>0</v>
      </c>
    </row>
    <row r="44" spans="1:5" x14ac:dyDescent="0.2">
      <c r="B44" s="83" t="s">
        <v>516</v>
      </c>
      <c r="C44" s="82">
        <f>C21+C29+C38</f>
        <v>56449.58</v>
      </c>
      <c r="D44" s="82">
        <f>D21+D29+D38</f>
        <v>0</v>
      </c>
    </row>
    <row r="46" spans="1:5" x14ac:dyDescent="0.2">
      <c r="A46" s="25" t="s">
        <v>590</v>
      </c>
      <c r="B46" s="25"/>
      <c r="C46" s="25"/>
      <c r="D46" s="25"/>
      <c r="E46" s="25"/>
    </row>
    <row r="47" spans="1:5" x14ac:dyDescent="0.2">
      <c r="A47" s="26" t="s">
        <v>85</v>
      </c>
      <c r="B47" s="26" t="s">
        <v>536</v>
      </c>
      <c r="C47" s="81">
        <v>2024</v>
      </c>
      <c r="D47" s="81">
        <v>2023</v>
      </c>
      <c r="E47" s="26"/>
    </row>
    <row r="48" spans="1:5" x14ac:dyDescent="0.2">
      <c r="A48" s="34">
        <v>3210</v>
      </c>
      <c r="B48" s="35" t="s">
        <v>517</v>
      </c>
      <c r="C48" s="82">
        <v>15376025.76</v>
      </c>
      <c r="D48" s="82">
        <v>2604405.13</v>
      </c>
    </row>
    <row r="49" spans="1:4" x14ac:dyDescent="0.2">
      <c r="A49" s="27"/>
      <c r="B49" s="83" t="s">
        <v>507</v>
      </c>
      <c r="C49" s="82">
        <f>C52+C64+C92+C95+C50</f>
        <v>807933.2</v>
      </c>
      <c r="D49" s="82">
        <f>D52+D64+D92+D95+D50</f>
        <v>8475564.8000000007</v>
      </c>
    </row>
    <row r="50" spans="1:4" x14ac:dyDescent="0.2">
      <c r="A50" s="98">
        <v>5100</v>
      </c>
      <c r="B50" s="99" t="s">
        <v>278</v>
      </c>
      <c r="C50" s="100">
        <f>SUM(C51:C51)</f>
        <v>0</v>
      </c>
      <c r="D50" s="100">
        <f>SUM(D51:D51)</f>
        <v>0</v>
      </c>
    </row>
    <row r="51" spans="1:4" x14ac:dyDescent="0.2">
      <c r="A51" s="101">
        <v>5130</v>
      </c>
      <c r="B51" s="102" t="s">
        <v>537</v>
      </c>
      <c r="C51" s="103">
        <v>0</v>
      </c>
      <c r="D51" s="103">
        <v>0</v>
      </c>
    </row>
    <row r="52" spans="1:4" x14ac:dyDescent="0.2">
      <c r="A52" s="34">
        <v>5400</v>
      </c>
      <c r="B52" s="35" t="s">
        <v>343</v>
      </c>
      <c r="C52" s="82">
        <f>C53+C55+C57+C59+C61</f>
        <v>0</v>
      </c>
      <c r="D52" s="82">
        <f>D53+D55+D57+D59+D61</f>
        <v>0</v>
      </c>
    </row>
    <row r="53" spans="1:4" x14ac:dyDescent="0.2">
      <c r="A53" s="27">
        <v>5410</v>
      </c>
      <c r="B53" s="23" t="s">
        <v>508</v>
      </c>
      <c r="C53" s="28">
        <f>C54</f>
        <v>0</v>
      </c>
      <c r="D53" s="28">
        <f>D54</f>
        <v>0</v>
      </c>
    </row>
    <row r="54" spans="1:4" x14ac:dyDescent="0.2">
      <c r="A54" s="27">
        <v>5411</v>
      </c>
      <c r="B54" s="23" t="s">
        <v>345</v>
      </c>
      <c r="C54" s="28">
        <v>0</v>
      </c>
      <c r="D54" s="28">
        <v>0</v>
      </c>
    </row>
    <row r="55" spans="1:4" x14ac:dyDescent="0.2">
      <c r="A55" s="27">
        <v>5420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5421</v>
      </c>
      <c r="B56" s="23" t="s">
        <v>348</v>
      </c>
      <c r="C56" s="28">
        <v>0</v>
      </c>
      <c r="D56" s="28">
        <v>0</v>
      </c>
    </row>
    <row r="57" spans="1:4" x14ac:dyDescent="0.2">
      <c r="A57" s="27">
        <v>5430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5431</v>
      </c>
      <c r="B58" s="23" t="s">
        <v>351</v>
      </c>
      <c r="C58" s="28">
        <v>0</v>
      </c>
      <c r="D58" s="28">
        <v>0</v>
      </c>
    </row>
    <row r="59" spans="1:4" x14ac:dyDescent="0.2">
      <c r="A59" s="27">
        <v>5440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5441</v>
      </c>
      <c r="B60" s="23" t="s">
        <v>511</v>
      </c>
      <c r="C60" s="28">
        <v>0</v>
      </c>
      <c r="D60" s="28">
        <v>0</v>
      </c>
    </row>
    <row r="61" spans="1:4" x14ac:dyDescent="0.2">
      <c r="A61" s="27">
        <v>5450</v>
      </c>
      <c r="B61" s="23" t="s">
        <v>512</v>
      </c>
      <c r="C61" s="28">
        <f>SUM(C62:C63)</f>
        <v>0</v>
      </c>
      <c r="D61" s="28">
        <f>SUM(D62:D63)</f>
        <v>0</v>
      </c>
    </row>
    <row r="62" spans="1:4" x14ac:dyDescent="0.2">
      <c r="A62" s="27">
        <v>5451</v>
      </c>
      <c r="B62" s="23" t="s">
        <v>355</v>
      </c>
      <c r="C62" s="28">
        <v>0</v>
      </c>
      <c r="D62" s="28">
        <v>0</v>
      </c>
    </row>
    <row r="63" spans="1:4" x14ac:dyDescent="0.2">
      <c r="A63" s="27">
        <v>5452</v>
      </c>
      <c r="B63" s="23" t="s">
        <v>356</v>
      </c>
      <c r="C63" s="28">
        <v>0</v>
      </c>
      <c r="D63" s="28">
        <v>0</v>
      </c>
    </row>
    <row r="64" spans="1:4" x14ac:dyDescent="0.2">
      <c r="A64" s="34">
        <v>5500</v>
      </c>
      <c r="B64" s="35" t="s">
        <v>357</v>
      </c>
      <c r="C64" s="82">
        <f>C65+C74+C77+C83</f>
        <v>-457582.70999999996</v>
      </c>
      <c r="D64" s="82">
        <f>D65+D74+D77+D83</f>
        <v>7764352.8700000001</v>
      </c>
    </row>
    <row r="65" spans="1:4" x14ac:dyDescent="0.2">
      <c r="A65" s="27">
        <v>5510</v>
      </c>
      <c r="B65" s="23" t="s">
        <v>358</v>
      </c>
      <c r="C65" s="28">
        <f>SUM(C66:C73)</f>
        <v>-457583.67</v>
      </c>
      <c r="D65" s="28">
        <f>SUM(D66:D73)</f>
        <v>7764345.9699999997</v>
      </c>
    </row>
    <row r="66" spans="1:4" x14ac:dyDescent="0.2">
      <c r="A66" s="27">
        <v>5511</v>
      </c>
      <c r="B66" s="23" t="s">
        <v>359</v>
      </c>
      <c r="C66" s="28">
        <v>0</v>
      </c>
      <c r="D66" s="28">
        <v>0</v>
      </c>
    </row>
    <row r="67" spans="1:4" x14ac:dyDescent="0.2">
      <c r="A67" s="27">
        <v>5512</v>
      </c>
      <c r="B67" s="23" t="s">
        <v>360</v>
      </c>
      <c r="C67" s="28">
        <v>0</v>
      </c>
      <c r="D67" s="28">
        <v>0</v>
      </c>
    </row>
    <row r="68" spans="1:4" x14ac:dyDescent="0.2">
      <c r="A68" s="27">
        <v>5513</v>
      </c>
      <c r="B68" s="23" t="s">
        <v>361</v>
      </c>
      <c r="C68" s="28">
        <v>0</v>
      </c>
      <c r="D68" s="28">
        <v>3785223.81</v>
      </c>
    </row>
    <row r="69" spans="1:4" x14ac:dyDescent="0.2">
      <c r="A69" s="27">
        <v>5514</v>
      </c>
      <c r="B69" s="23" t="s">
        <v>362</v>
      </c>
      <c r="C69" s="28">
        <v>0</v>
      </c>
      <c r="D69" s="28">
        <v>0</v>
      </c>
    </row>
    <row r="70" spans="1:4" x14ac:dyDescent="0.2">
      <c r="A70" s="27">
        <v>5515</v>
      </c>
      <c r="B70" s="23" t="s">
        <v>363</v>
      </c>
      <c r="C70" s="28">
        <v>0</v>
      </c>
      <c r="D70" s="28">
        <v>3268594.44</v>
      </c>
    </row>
    <row r="71" spans="1:4" x14ac:dyDescent="0.2">
      <c r="A71" s="27">
        <v>5516</v>
      </c>
      <c r="B71" s="23" t="s">
        <v>364</v>
      </c>
      <c r="C71" s="28">
        <v>0</v>
      </c>
      <c r="D71" s="28">
        <v>0</v>
      </c>
    </row>
    <row r="72" spans="1:4" x14ac:dyDescent="0.2">
      <c r="A72" s="27">
        <v>5517</v>
      </c>
      <c r="B72" s="23" t="s">
        <v>365</v>
      </c>
      <c r="C72" s="28">
        <v>0</v>
      </c>
      <c r="D72" s="28">
        <v>0</v>
      </c>
    </row>
    <row r="73" spans="1:4" x14ac:dyDescent="0.2">
      <c r="A73" s="27">
        <v>5518</v>
      </c>
      <c r="B73" s="23" t="s">
        <v>41</v>
      </c>
      <c r="C73" s="28">
        <v>-457583.67</v>
      </c>
      <c r="D73" s="28">
        <v>710527.72</v>
      </c>
    </row>
    <row r="74" spans="1:4" x14ac:dyDescent="0.2">
      <c r="A74" s="27">
        <v>5520</v>
      </c>
      <c r="B74" s="23" t="s">
        <v>40</v>
      </c>
      <c r="C74" s="28">
        <f>SUM(C75:C76)</f>
        <v>0</v>
      </c>
      <c r="D74" s="28">
        <f>SUM(D75:D76)</f>
        <v>0</v>
      </c>
    </row>
    <row r="75" spans="1:4" x14ac:dyDescent="0.2">
      <c r="A75" s="27">
        <v>5521</v>
      </c>
      <c r="B75" s="23" t="s">
        <v>366</v>
      </c>
      <c r="C75" s="28">
        <v>0</v>
      </c>
      <c r="D75" s="28">
        <v>0</v>
      </c>
    </row>
    <row r="76" spans="1:4" x14ac:dyDescent="0.2">
      <c r="A76" s="27">
        <v>5522</v>
      </c>
      <c r="B76" s="23" t="s">
        <v>367</v>
      </c>
      <c r="C76" s="28">
        <v>0</v>
      </c>
      <c r="D76" s="28">
        <v>0</v>
      </c>
    </row>
    <row r="77" spans="1:4" x14ac:dyDescent="0.2">
      <c r="A77" s="27">
        <v>5530</v>
      </c>
      <c r="B77" s="23" t="s">
        <v>368</v>
      </c>
      <c r="C77" s="28">
        <f>SUM(C78:C82)</f>
        <v>0</v>
      </c>
      <c r="D77" s="28">
        <f>SUM(D78:D82)</f>
        <v>0</v>
      </c>
    </row>
    <row r="78" spans="1:4" x14ac:dyDescent="0.2">
      <c r="A78" s="27">
        <v>5531</v>
      </c>
      <c r="B78" s="23" t="s">
        <v>369</v>
      </c>
      <c r="C78" s="28">
        <v>0</v>
      </c>
      <c r="D78" s="28">
        <v>0</v>
      </c>
    </row>
    <row r="79" spans="1:4" x14ac:dyDescent="0.2">
      <c r="A79" s="27">
        <v>5532</v>
      </c>
      <c r="B79" s="23" t="s">
        <v>370</v>
      </c>
      <c r="C79" s="28">
        <v>0</v>
      </c>
      <c r="D79" s="28">
        <v>0</v>
      </c>
    </row>
    <row r="80" spans="1:4" x14ac:dyDescent="0.2">
      <c r="A80" s="27">
        <v>5533</v>
      </c>
      <c r="B80" s="23" t="s">
        <v>371</v>
      </c>
      <c r="C80" s="28">
        <v>0</v>
      </c>
      <c r="D80" s="28">
        <v>0</v>
      </c>
    </row>
    <row r="81" spans="1:4" x14ac:dyDescent="0.2">
      <c r="A81" s="27">
        <v>5534</v>
      </c>
      <c r="B81" s="23" t="s">
        <v>372</v>
      </c>
      <c r="C81" s="28">
        <v>0</v>
      </c>
      <c r="D81" s="28">
        <v>0</v>
      </c>
    </row>
    <row r="82" spans="1:4" x14ac:dyDescent="0.2">
      <c r="A82" s="27">
        <v>5535</v>
      </c>
      <c r="B82" s="23" t="s">
        <v>373</v>
      </c>
      <c r="C82" s="28">
        <v>0</v>
      </c>
      <c r="D82" s="28">
        <v>0</v>
      </c>
    </row>
    <row r="83" spans="1:4" x14ac:dyDescent="0.2">
      <c r="A83" s="27">
        <v>5590</v>
      </c>
      <c r="B83" s="23" t="s">
        <v>374</v>
      </c>
      <c r="C83" s="28">
        <f>SUM(C84:C91)</f>
        <v>0.96</v>
      </c>
      <c r="D83" s="28">
        <f>SUM(D84:D91)</f>
        <v>6.9</v>
      </c>
    </row>
    <row r="84" spans="1:4" x14ac:dyDescent="0.2">
      <c r="A84" s="27">
        <v>5591</v>
      </c>
      <c r="B84" s="23" t="s">
        <v>375</v>
      </c>
      <c r="C84" s="28">
        <v>0</v>
      </c>
      <c r="D84" s="28">
        <v>0</v>
      </c>
    </row>
    <row r="85" spans="1:4" x14ac:dyDescent="0.2">
      <c r="A85" s="27">
        <v>5592</v>
      </c>
      <c r="B85" s="23" t="s">
        <v>376</v>
      </c>
      <c r="C85" s="28">
        <v>0</v>
      </c>
      <c r="D85" s="28">
        <v>0</v>
      </c>
    </row>
    <row r="86" spans="1:4" x14ac:dyDescent="0.2">
      <c r="A86" s="27">
        <v>5593</v>
      </c>
      <c r="B86" s="23" t="s">
        <v>377</v>
      </c>
      <c r="C86" s="28">
        <v>0</v>
      </c>
      <c r="D86" s="28">
        <v>0</v>
      </c>
    </row>
    <row r="87" spans="1:4" x14ac:dyDescent="0.2">
      <c r="A87" s="27">
        <v>5594</v>
      </c>
      <c r="B87" s="23" t="s">
        <v>378</v>
      </c>
      <c r="C87" s="28">
        <v>0</v>
      </c>
      <c r="D87" s="28">
        <v>0</v>
      </c>
    </row>
    <row r="88" spans="1:4" x14ac:dyDescent="0.2">
      <c r="A88" s="27">
        <v>5595</v>
      </c>
      <c r="B88" s="23" t="s">
        <v>379</v>
      </c>
      <c r="C88" s="28">
        <v>0</v>
      </c>
      <c r="D88" s="28">
        <v>0</v>
      </c>
    </row>
    <row r="89" spans="1:4" x14ac:dyDescent="0.2">
      <c r="A89" s="27">
        <v>5596</v>
      </c>
      <c r="B89" s="23" t="s">
        <v>274</v>
      </c>
      <c r="C89" s="28">
        <v>0</v>
      </c>
      <c r="D89" s="28">
        <v>0</v>
      </c>
    </row>
    <row r="90" spans="1:4" x14ac:dyDescent="0.2">
      <c r="A90" s="27">
        <v>5597</v>
      </c>
      <c r="B90" s="23" t="s">
        <v>380</v>
      </c>
      <c r="C90" s="28">
        <v>0</v>
      </c>
      <c r="D90" s="28">
        <v>0</v>
      </c>
    </row>
    <row r="91" spans="1:4" x14ac:dyDescent="0.2">
      <c r="A91" s="27">
        <v>5599</v>
      </c>
      <c r="B91" s="23" t="s">
        <v>381</v>
      </c>
      <c r="C91" s="28">
        <v>0.96</v>
      </c>
      <c r="D91" s="28">
        <v>6.9</v>
      </c>
    </row>
    <row r="92" spans="1:4" x14ac:dyDescent="0.2">
      <c r="A92" s="34">
        <v>5600</v>
      </c>
      <c r="B92" s="35" t="s">
        <v>39</v>
      </c>
      <c r="C92" s="82">
        <f>C93</f>
        <v>0</v>
      </c>
      <c r="D92" s="82">
        <f>D93</f>
        <v>0</v>
      </c>
    </row>
    <row r="93" spans="1:4" x14ac:dyDescent="0.2">
      <c r="A93" s="27">
        <v>5610</v>
      </c>
      <c r="B93" s="23" t="s">
        <v>382</v>
      </c>
      <c r="C93" s="28">
        <f>C94</f>
        <v>0</v>
      </c>
      <c r="D93" s="28">
        <f>D94</f>
        <v>0</v>
      </c>
    </row>
    <row r="94" spans="1:4" x14ac:dyDescent="0.2">
      <c r="A94" s="27">
        <v>5611</v>
      </c>
      <c r="B94" s="23" t="s">
        <v>383</v>
      </c>
      <c r="C94" s="28">
        <v>0</v>
      </c>
      <c r="D94" s="28">
        <v>0</v>
      </c>
    </row>
    <row r="95" spans="1:4" x14ac:dyDescent="0.2">
      <c r="A95" s="34">
        <v>2110</v>
      </c>
      <c r="B95" s="86" t="s">
        <v>518</v>
      </c>
      <c r="C95" s="82">
        <f>SUM(C96:C100)</f>
        <v>1265515.9099999999</v>
      </c>
      <c r="D95" s="82">
        <f>SUM(D96:D100)</f>
        <v>711211.93</v>
      </c>
    </row>
    <row r="96" spans="1:4" x14ac:dyDescent="0.2">
      <c r="A96" s="27">
        <v>2111</v>
      </c>
      <c r="B96" s="23" t="s">
        <v>519</v>
      </c>
      <c r="C96" s="28">
        <v>0</v>
      </c>
      <c r="D96" s="28">
        <v>0</v>
      </c>
    </row>
    <row r="97" spans="1:4" x14ac:dyDescent="0.2">
      <c r="A97" s="27">
        <v>2112</v>
      </c>
      <c r="B97" s="23" t="s">
        <v>520</v>
      </c>
      <c r="C97" s="28">
        <v>169551.26</v>
      </c>
      <c r="D97" s="28">
        <v>134694.63</v>
      </c>
    </row>
    <row r="98" spans="1:4" x14ac:dyDescent="0.2">
      <c r="A98" s="27">
        <v>2112</v>
      </c>
      <c r="B98" s="23" t="s">
        <v>521</v>
      </c>
      <c r="C98" s="28">
        <v>1095964.6499999999</v>
      </c>
      <c r="D98" s="28">
        <v>576517.30000000005</v>
      </c>
    </row>
    <row r="99" spans="1:4" x14ac:dyDescent="0.2">
      <c r="A99" s="27">
        <v>2115</v>
      </c>
      <c r="B99" s="23" t="s">
        <v>522</v>
      </c>
      <c r="C99" s="28">
        <v>0</v>
      </c>
      <c r="D99" s="28">
        <v>0</v>
      </c>
    </row>
    <row r="100" spans="1:4" x14ac:dyDescent="0.2">
      <c r="A100" s="27">
        <v>2114</v>
      </c>
      <c r="B100" s="23" t="s">
        <v>523</v>
      </c>
      <c r="C100" s="28">
        <v>0</v>
      </c>
      <c r="D100" s="28">
        <v>0</v>
      </c>
    </row>
    <row r="101" spans="1:4" x14ac:dyDescent="0.2">
      <c r="A101" s="27"/>
      <c r="B101" s="83" t="s">
        <v>524</v>
      </c>
      <c r="C101" s="82">
        <f>+C102</f>
        <v>695000</v>
      </c>
      <c r="D101" s="82">
        <f>+D102</f>
        <v>412000</v>
      </c>
    </row>
    <row r="102" spans="1:4" x14ac:dyDescent="0.2">
      <c r="A102" s="98">
        <v>3100</v>
      </c>
      <c r="B102" s="104" t="s">
        <v>538</v>
      </c>
      <c r="C102" s="105">
        <f>SUM(C103:C106)</f>
        <v>695000</v>
      </c>
      <c r="D102" s="105">
        <f>SUM(D103:D106)</f>
        <v>412000</v>
      </c>
    </row>
    <row r="103" spans="1:4" x14ac:dyDescent="0.2">
      <c r="A103" s="101"/>
      <c r="B103" s="106" t="s">
        <v>539</v>
      </c>
      <c r="C103" s="107">
        <v>695000</v>
      </c>
      <c r="D103" s="107">
        <v>412000</v>
      </c>
    </row>
    <row r="104" spans="1:4" x14ac:dyDescent="0.2">
      <c r="A104" s="101"/>
      <c r="B104" s="106" t="s">
        <v>540</v>
      </c>
      <c r="C104" s="107">
        <v>0</v>
      </c>
      <c r="D104" s="107">
        <v>0</v>
      </c>
    </row>
    <row r="105" spans="1:4" x14ac:dyDescent="0.2">
      <c r="A105" s="101"/>
      <c r="B105" s="106" t="s">
        <v>541</v>
      </c>
      <c r="C105" s="107">
        <v>0</v>
      </c>
      <c r="D105" s="107">
        <v>0</v>
      </c>
    </row>
    <row r="106" spans="1:4" x14ac:dyDescent="0.2">
      <c r="A106" s="101"/>
      <c r="B106" s="106" t="s">
        <v>542</v>
      </c>
      <c r="C106" s="107">
        <v>0</v>
      </c>
      <c r="D106" s="107">
        <v>0</v>
      </c>
    </row>
    <row r="107" spans="1:4" x14ac:dyDescent="0.2">
      <c r="A107" s="101"/>
      <c r="B107" s="108" t="s">
        <v>543</v>
      </c>
      <c r="C107" s="100">
        <f>+C108</f>
        <v>0</v>
      </c>
      <c r="D107" s="100">
        <f>+D108</f>
        <v>0</v>
      </c>
    </row>
    <row r="108" spans="1:4" x14ac:dyDescent="0.2">
      <c r="A108" s="98">
        <v>1270</v>
      </c>
      <c r="B108" s="99" t="s">
        <v>172</v>
      </c>
      <c r="C108" s="105">
        <f>+C109</f>
        <v>0</v>
      </c>
      <c r="D108" s="105">
        <f>+D109</f>
        <v>0</v>
      </c>
    </row>
    <row r="109" spans="1:4" x14ac:dyDescent="0.2">
      <c r="A109" s="101">
        <v>1273</v>
      </c>
      <c r="B109" s="102" t="s">
        <v>544</v>
      </c>
      <c r="C109" s="107">
        <v>0</v>
      </c>
      <c r="D109" s="107">
        <v>0</v>
      </c>
    </row>
    <row r="110" spans="1:4" x14ac:dyDescent="0.2">
      <c r="A110" s="101"/>
      <c r="B110" s="108" t="s">
        <v>545</v>
      </c>
      <c r="C110" s="100">
        <f>+C111+C120</f>
        <v>5854674.04</v>
      </c>
      <c r="D110" s="100">
        <f>+D111+D120</f>
        <v>686214.79</v>
      </c>
    </row>
    <row r="111" spans="1:4" x14ac:dyDescent="0.2">
      <c r="A111" s="98">
        <v>4300</v>
      </c>
      <c r="B111" s="104" t="s">
        <v>546</v>
      </c>
      <c r="C111" s="105">
        <f>C112</f>
        <v>94075.28</v>
      </c>
      <c r="D111" s="109">
        <f>D112</f>
        <v>686214.79</v>
      </c>
    </row>
    <row r="112" spans="1:4" x14ac:dyDescent="0.2">
      <c r="A112" s="133">
        <v>4390</v>
      </c>
      <c r="B112" s="134" t="s">
        <v>271</v>
      </c>
      <c r="C112" s="135">
        <f>SUM(C113:C119)</f>
        <v>94075.28</v>
      </c>
      <c r="D112" s="135">
        <f>SUM(D113:D119)</f>
        <v>686214.79</v>
      </c>
    </row>
    <row r="113" spans="1:4" x14ac:dyDescent="0.2">
      <c r="A113" s="79">
        <v>4392</v>
      </c>
      <c r="B113" s="131" t="s">
        <v>272</v>
      </c>
      <c r="C113" s="132">
        <v>0</v>
      </c>
      <c r="D113" s="132">
        <v>0</v>
      </c>
    </row>
    <row r="114" spans="1:4" x14ac:dyDescent="0.2">
      <c r="A114" s="79">
        <v>4393</v>
      </c>
      <c r="B114" s="131" t="s">
        <v>431</v>
      </c>
      <c r="C114" s="132">
        <v>0</v>
      </c>
      <c r="D114" s="132">
        <v>0</v>
      </c>
    </row>
    <row r="115" spans="1:4" x14ac:dyDescent="0.2">
      <c r="A115" s="79">
        <v>4394</v>
      </c>
      <c r="B115" s="131" t="s">
        <v>273</v>
      </c>
      <c r="C115" s="132">
        <v>0</v>
      </c>
      <c r="D115" s="132">
        <v>0</v>
      </c>
    </row>
    <row r="116" spans="1:4" x14ac:dyDescent="0.2">
      <c r="A116" s="79">
        <v>4395</v>
      </c>
      <c r="B116" s="131" t="s">
        <v>274</v>
      </c>
      <c r="C116" s="132">
        <v>0</v>
      </c>
      <c r="D116" s="132">
        <v>0</v>
      </c>
    </row>
    <row r="117" spans="1:4" x14ac:dyDescent="0.2">
      <c r="A117" s="79">
        <v>4396</v>
      </c>
      <c r="B117" s="131" t="s">
        <v>275</v>
      </c>
      <c r="C117" s="132">
        <v>0</v>
      </c>
      <c r="D117" s="132">
        <v>0</v>
      </c>
    </row>
    <row r="118" spans="1:4" x14ac:dyDescent="0.2">
      <c r="A118" s="79">
        <v>4397</v>
      </c>
      <c r="B118" s="131" t="s">
        <v>432</v>
      </c>
      <c r="C118" s="132">
        <v>0</v>
      </c>
      <c r="D118" s="132">
        <v>0</v>
      </c>
    </row>
    <row r="119" spans="1:4" x14ac:dyDescent="0.2">
      <c r="A119" s="101">
        <v>4399</v>
      </c>
      <c r="B119" s="106" t="s">
        <v>271</v>
      </c>
      <c r="C119" s="107">
        <v>94075.28</v>
      </c>
      <c r="D119" s="107">
        <v>686214.79</v>
      </c>
    </row>
    <row r="120" spans="1:4" x14ac:dyDescent="0.2">
      <c r="A120" s="34">
        <v>1120</v>
      </c>
      <c r="B120" s="86" t="s">
        <v>525</v>
      </c>
      <c r="C120" s="82">
        <f>SUM(C121:C129)</f>
        <v>5760598.7599999998</v>
      </c>
      <c r="D120" s="82">
        <f>SUM(D121:D129)</f>
        <v>0</v>
      </c>
    </row>
    <row r="121" spans="1:4" x14ac:dyDescent="0.2">
      <c r="A121" s="27">
        <v>1124</v>
      </c>
      <c r="B121" s="87" t="s">
        <v>526</v>
      </c>
      <c r="C121" s="88">
        <v>0</v>
      </c>
      <c r="D121" s="28">
        <v>0</v>
      </c>
    </row>
    <row r="122" spans="1:4" x14ac:dyDescent="0.2">
      <c r="A122" s="27">
        <v>1124</v>
      </c>
      <c r="B122" s="87" t="s">
        <v>527</v>
      </c>
      <c r="C122" s="88">
        <v>0</v>
      </c>
      <c r="D122" s="28">
        <v>0</v>
      </c>
    </row>
    <row r="123" spans="1:4" x14ac:dyDescent="0.2">
      <c r="A123" s="27">
        <v>1124</v>
      </c>
      <c r="B123" s="87" t="s">
        <v>528</v>
      </c>
      <c r="C123" s="88">
        <v>0</v>
      </c>
      <c r="D123" s="28">
        <v>0</v>
      </c>
    </row>
    <row r="124" spans="1:4" x14ac:dyDescent="0.2">
      <c r="A124" s="27">
        <v>1124</v>
      </c>
      <c r="B124" s="87" t="s">
        <v>529</v>
      </c>
      <c r="C124" s="88">
        <v>0</v>
      </c>
      <c r="D124" s="28">
        <v>0</v>
      </c>
    </row>
    <row r="125" spans="1:4" x14ac:dyDescent="0.2">
      <c r="A125" s="27">
        <v>1124</v>
      </c>
      <c r="B125" s="87" t="s">
        <v>530</v>
      </c>
      <c r="C125" s="28">
        <v>0</v>
      </c>
      <c r="D125" s="28">
        <v>0</v>
      </c>
    </row>
    <row r="126" spans="1:4" x14ac:dyDescent="0.2">
      <c r="A126" s="27">
        <v>1124</v>
      </c>
      <c r="B126" s="87" t="s">
        <v>531</v>
      </c>
      <c r="C126" s="28">
        <v>0</v>
      </c>
      <c r="D126" s="28">
        <v>0</v>
      </c>
    </row>
    <row r="127" spans="1:4" x14ac:dyDescent="0.2">
      <c r="A127" s="27">
        <v>1122</v>
      </c>
      <c r="B127" s="87" t="s">
        <v>532</v>
      </c>
      <c r="C127" s="28">
        <v>2780413.15</v>
      </c>
      <c r="D127" s="28">
        <v>0</v>
      </c>
    </row>
    <row r="128" spans="1:4" x14ac:dyDescent="0.2">
      <c r="A128" s="27">
        <v>1122</v>
      </c>
      <c r="B128" s="87" t="s">
        <v>533</v>
      </c>
      <c r="C128" s="88">
        <v>381448.44</v>
      </c>
      <c r="D128" s="28">
        <v>0</v>
      </c>
    </row>
    <row r="129" spans="1:4" x14ac:dyDescent="0.2">
      <c r="A129" s="27">
        <v>1122</v>
      </c>
      <c r="B129" s="87" t="s">
        <v>534</v>
      </c>
      <c r="C129" s="28">
        <v>2598737.17</v>
      </c>
      <c r="D129" s="28">
        <v>0</v>
      </c>
    </row>
    <row r="130" spans="1:4" x14ac:dyDescent="0.2">
      <c r="A130" s="27"/>
      <c r="B130" s="89" t="s">
        <v>535</v>
      </c>
      <c r="C130" s="82">
        <f>C48+C49+C101-C107-C110</f>
        <v>11024284.920000002</v>
      </c>
      <c r="D130" s="82">
        <f>D48+D49+D101-D107-D110</f>
        <v>10805755.140000001</v>
      </c>
    </row>
    <row r="132" spans="1:4" x14ac:dyDescent="0.2">
      <c r="B132" s="14" t="s">
        <v>514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2:D63 D53:D60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1 D52 C49:D49 C52:C63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5" sqref="A5:B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7" t="s">
        <v>591</v>
      </c>
      <c r="B1" s="168"/>
      <c r="C1" s="169"/>
    </row>
    <row r="2" spans="1:3" s="30" customFormat="1" ht="18" customHeight="1" x14ac:dyDescent="0.25">
      <c r="A2" s="170" t="s">
        <v>503</v>
      </c>
      <c r="B2" s="171"/>
      <c r="C2" s="172"/>
    </row>
    <row r="3" spans="1:3" s="30" customFormat="1" ht="18" customHeight="1" x14ac:dyDescent="0.25">
      <c r="A3" s="170" t="s">
        <v>592</v>
      </c>
      <c r="B3" s="171"/>
      <c r="C3" s="172"/>
    </row>
    <row r="4" spans="1:3" s="32" customFormat="1" ht="18" customHeight="1" x14ac:dyDescent="0.2">
      <c r="A4" s="173" t="s">
        <v>504</v>
      </c>
      <c r="B4" s="174"/>
      <c r="C4" s="175"/>
    </row>
    <row r="5" spans="1:3" s="32" customFormat="1" ht="18" customHeight="1" x14ac:dyDescent="0.2">
      <c r="A5" s="176" t="s">
        <v>406</v>
      </c>
      <c r="B5" s="176"/>
      <c r="C5" s="141">
        <v>2024</v>
      </c>
    </row>
    <row r="6" spans="1:3" x14ac:dyDescent="0.2">
      <c r="A6" s="45" t="s">
        <v>435</v>
      </c>
      <c r="B6" s="45"/>
      <c r="C6" s="90">
        <v>40377306.07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91">
        <f>SUM(C9:C14)</f>
        <v>2.99</v>
      </c>
    </row>
    <row r="9" spans="1:3" x14ac:dyDescent="0.2">
      <c r="A9" s="62" t="s">
        <v>437</v>
      </c>
      <c r="B9" s="61" t="s">
        <v>261</v>
      </c>
      <c r="C9" s="92">
        <v>0</v>
      </c>
    </row>
    <row r="10" spans="1:3" x14ac:dyDescent="0.2">
      <c r="A10" s="49" t="s">
        <v>438</v>
      </c>
      <c r="B10" s="50" t="s">
        <v>447</v>
      </c>
      <c r="C10" s="92">
        <v>0</v>
      </c>
    </row>
    <row r="11" spans="1:3" x14ac:dyDescent="0.2">
      <c r="A11" s="49" t="s">
        <v>439</v>
      </c>
      <c r="B11" s="50" t="s">
        <v>269</v>
      </c>
      <c r="C11" s="92">
        <v>0</v>
      </c>
    </row>
    <row r="12" spans="1:3" x14ac:dyDescent="0.2">
      <c r="A12" s="49" t="s">
        <v>440</v>
      </c>
      <c r="B12" s="50" t="s">
        <v>270</v>
      </c>
      <c r="C12" s="92">
        <v>0</v>
      </c>
    </row>
    <row r="13" spans="1:3" x14ac:dyDescent="0.2">
      <c r="A13" s="49" t="s">
        <v>441</v>
      </c>
      <c r="B13" s="50" t="s">
        <v>271</v>
      </c>
      <c r="C13" s="92">
        <v>0</v>
      </c>
    </row>
    <row r="14" spans="1:3" x14ac:dyDescent="0.2">
      <c r="A14" s="51" t="s">
        <v>442</v>
      </c>
      <c r="B14" s="52" t="s">
        <v>443</v>
      </c>
      <c r="C14" s="92">
        <v>2.99</v>
      </c>
    </row>
    <row r="15" spans="1:3" x14ac:dyDescent="0.2">
      <c r="A15" s="46"/>
      <c r="B15" s="53"/>
      <c r="C15" s="54"/>
    </row>
    <row r="16" spans="1:3" x14ac:dyDescent="0.2">
      <c r="A16" s="55" t="s">
        <v>597</v>
      </c>
      <c r="B16" s="47"/>
      <c r="C16" s="91">
        <f>SUM(C17:C19)</f>
        <v>1198926.03</v>
      </c>
    </row>
    <row r="17" spans="1:3" x14ac:dyDescent="0.2">
      <c r="A17" s="56">
        <v>3.1</v>
      </c>
      <c r="B17" s="50" t="s">
        <v>446</v>
      </c>
      <c r="C17" s="92">
        <v>0</v>
      </c>
    </row>
    <row r="18" spans="1:3" x14ac:dyDescent="0.2">
      <c r="A18" s="57">
        <v>3.2</v>
      </c>
      <c r="B18" s="50" t="s">
        <v>444</v>
      </c>
      <c r="C18" s="92">
        <v>0</v>
      </c>
    </row>
    <row r="19" spans="1:3" x14ac:dyDescent="0.2">
      <c r="A19" s="57">
        <v>3.3</v>
      </c>
      <c r="B19" s="52" t="s">
        <v>445</v>
      </c>
      <c r="C19" s="93">
        <v>1198926.03</v>
      </c>
    </row>
    <row r="20" spans="1:3" x14ac:dyDescent="0.2">
      <c r="A20" s="46"/>
      <c r="B20" s="58"/>
      <c r="C20" s="59"/>
    </row>
    <row r="21" spans="1:3" x14ac:dyDescent="0.2">
      <c r="A21" s="60" t="s">
        <v>547</v>
      </c>
      <c r="B21" s="60"/>
      <c r="C21" s="90">
        <f>C6+C8-C16</f>
        <v>39178383.030000001</v>
      </c>
    </row>
    <row r="23" spans="1:3" x14ac:dyDescent="0.2">
      <c r="B23" s="31" t="s">
        <v>514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A5" sqref="A5:B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7" t="s">
        <v>591</v>
      </c>
      <c r="B1" s="178"/>
      <c r="C1" s="179"/>
    </row>
    <row r="2" spans="1:3" s="33" customFormat="1" ht="18.95" customHeight="1" x14ac:dyDescent="0.25">
      <c r="A2" s="180" t="s">
        <v>505</v>
      </c>
      <c r="B2" s="181"/>
      <c r="C2" s="182"/>
    </row>
    <row r="3" spans="1:3" s="33" customFormat="1" ht="18.95" customHeight="1" x14ac:dyDescent="0.25">
      <c r="A3" s="180" t="s">
        <v>592</v>
      </c>
      <c r="B3" s="181"/>
      <c r="C3" s="182"/>
    </row>
    <row r="4" spans="1:3" x14ac:dyDescent="0.2">
      <c r="A4" s="173" t="s">
        <v>504</v>
      </c>
      <c r="B4" s="174"/>
      <c r="C4" s="175"/>
    </row>
    <row r="5" spans="1:3" ht="22.15" customHeight="1" x14ac:dyDescent="0.2">
      <c r="A5" s="176" t="s">
        <v>406</v>
      </c>
      <c r="B5" s="176"/>
      <c r="C5" s="141">
        <v>2024</v>
      </c>
    </row>
    <row r="6" spans="1:3" x14ac:dyDescent="0.2">
      <c r="A6" s="70" t="s">
        <v>448</v>
      </c>
      <c r="B6" s="45"/>
      <c r="C6" s="94">
        <v>24316389.559999999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91">
        <f>SUM(C9:C29)</f>
        <v>56449.58</v>
      </c>
    </row>
    <row r="9" spans="1:3" x14ac:dyDescent="0.2">
      <c r="A9" s="80">
        <v>2.1</v>
      </c>
      <c r="B9" s="71" t="s">
        <v>289</v>
      </c>
      <c r="C9" s="95">
        <v>0</v>
      </c>
    </row>
    <row r="10" spans="1:3" x14ac:dyDescent="0.2">
      <c r="A10" s="80">
        <v>2.2000000000000002</v>
      </c>
      <c r="B10" s="71" t="s">
        <v>286</v>
      </c>
      <c r="C10" s="95">
        <v>0</v>
      </c>
    </row>
    <row r="11" spans="1:3" x14ac:dyDescent="0.2">
      <c r="A11" s="76">
        <v>2.2999999999999998</v>
      </c>
      <c r="B11" s="63" t="s">
        <v>157</v>
      </c>
      <c r="C11" s="95">
        <v>19938</v>
      </c>
    </row>
    <row r="12" spans="1:3" x14ac:dyDescent="0.2">
      <c r="A12" s="76">
        <v>2.4</v>
      </c>
      <c r="B12" s="63" t="s">
        <v>158</v>
      </c>
      <c r="C12" s="95">
        <v>36511.58</v>
      </c>
    </row>
    <row r="13" spans="1:3" x14ac:dyDescent="0.2">
      <c r="A13" s="76">
        <v>2.5</v>
      </c>
      <c r="B13" s="63" t="s">
        <v>159</v>
      </c>
      <c r="C13" s="95">
        <v>0</v>
      </c>
    </row>
    <row r="14" spans="1:3" x14ac:dyDescent="0.2">
      <c r="A14" s="76">
        <v>2.6</v>
      </c>
      <c r="B14" s="63" t="s">
        <v>160</v>
      </c>
      <c r="C14" s="95">
        <v>0</v>
      </c>
    </row>
    <row r="15" spans="1:3" x14ac:dyDescent="0.2">
      <c r="A15" s="76">
        <v>2.7</v>
      </c>
      <c r="B15" s="63" t="s">
        <v>161</v>
      </c>
      <c r="C15" s="95">
        <v>0</v>
      </c>
    </row>
    <row r="16" spans="1:3" x14ac:dyDescent="0.2">
      <c r="A16" s="76">
        <v>2.8</v>
      </c>
      <c r="B16" s="63" t="s">
        <v>162</v>
      </c>
      <c r="C16" s="95">
        <v>0</v>
      </c>
    </row>
    <row r="17" spans="1:3" x14ac:dyDescent="0.2">
      <c r="A17" s="76">
        <v>2.9</v>
      </c>
      <c r="B17" s="63" t="s">
        <v>164</v>
      </c>
      <c r="C17" s="95">
        <v>0</v>
      </c>
    </row>
    <row r="18" spans="1:3" x14ac:dyDescent="0.2">
      <c r="A18" s="76" t="s">
        <v>450</v>
      </c>
      <c r="B18" s="63" t="s">
        <v>451</v>
      </c>
      <c r="C18" s="95">
        <v>0</v>
      </c>
    </row>
    <row r="19" spans="1:3" x14ac:dyDescent="0.2">
      <c r="A19" s="76" t="s">
        <v>476</v>
      </c>
      <c r="B19" s="63" t="s">
        <v>166</v>
      </c>
      <c r="C19" s="95">
        <v>0</v>
      </c>
    </row>
    <row r="20" spans="1:3" x14ac:dyDescent="0.2">
      <c r="A20" s="76" t="s">
        <v>477</v>
      </c>
      <c r="B20" s="63" t="s">
        <v>452</v>
      </c>
      <c r="C20" s="95">
        <v>0</v>
      </c>
    </row>
    <row r="21" spans="1:3" x14ac:dyDescent="0.2">
      <c r="A21" s="76" t="s">
        <v>478</v>
      </c>
      <c r="B21" s="63" t="s">
        <v>453</v>
      </c>
      <c r="C21" s="95">
        <v>0</v>
      </c>
    </row>
    <row r="22" spans="1:3" x14ac:dyDescent="0.2">
      <c r="A22" s="76" t="s">
        <v>479</v>
      </c>
      <c r="B22" s="63" t="s">
        <v>454</v>
      </c>
      <c r="C22" s="95">
        <v>0</v>
      </c>
    </row>
    <row r="23" spans="1:3" x14ac:dyDescent="0.2">
      <c r="A23" s="76" t="s">
        <v>455</v>
      </c>
      <c r="B23" s="63" t="s">
        <v>456</v>
      </c>
      <c r="C23" s="95">
        <v>0</v>
      </c>
    </row>
    <row r="24" spans="1:3" x14ac:dyDescent="0.2">
      <c r="A24" s="76" t="s">
        <v>457</v>
      </c>
      <c r="B24" s="63" t="s">
        <v>458</v>
      </c>
      <c r="C24" s="95">
        <v>0</v>
      </c>
    </row>
    <row r="25" spans="1:3" x14ac:dyDescent="0.2">
      <c r="A25" s="76" t="s">
        <v>459</v>
      </c>
      <c r="B25" s="63" t="s">
        <v>460</v>
      </c>
      <c r="C25" s="95">
        <v>0</v>
      </c>
    </row>
    <row r="26" spans="1:3" x14ac:dyDescent="0.2">
      <c r="A26" s="76" t="s">
        <v>461</v>
      </c>
      <c r="B26" s="63" t="s">
        <v>462</v>
      </c>
      <c r="C26" s="95">
        <v>0</v>
      </c>
    </row>
    <row r="27" spans="1:3" x14ac:dyDescent="0.2">
      <c r="A27" s="76" t="s">
        <v>463</v>
      </c>
      <c r="B27" s="63" t="s">
        <v>464</v>
      </c>
      <c r="C27" s="95">
        <v>0</v>
      </c>
    </row>
    <row r="28" spans="1:3" x14ac:dyDescent="0.2">
      <c r="A28" s="76" t="s">
        <v>465</v>
      </c>
      <c r="B28" s="63" t="s">
        <v>466</v>
      </c>
      <c r="C28" s="95">
        <v>0</v>
      </c>
    </row>
    <row r="29" spans="1:3" x14ac:dyDescent="0.2">
      <c r="A29" s="76" t="s">
        <v>467</v>
      </c>
      <c r="B29" s="71" t="s">
        <v>468</v>
      </c>
      <c r="C29" s="95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6">
        <f>SUM(C32:C38)</f>
        <v>457584.63</v>
      </c>
    </row>
    <row r="32" spans="1:3" x14ac:dyDescent="0.2">
      <c r="A32" s="76" t="s">
        <v>470</v>
      </c>
      <c r="B32" s="63" t="s">
        <v>358</v>
      </c>
      <c r="C32" s="95">
        <v>457583.67</v>
      </c>
    </row>
    <row r="33" spans="1:3" x14ac:dyDescent="0.2">
      <c r="A33" s="76" t="s">
        <v>471</v>
      </c>
      <c r="B33" s="63" t="s">
        <v>40</v>
      </c>
      <c r="C33" s="95">
        <v>0</v>
      </c>
    </row>
    <row r="34" spans="1:3" x14ac:dyDescent="0.2">
      <c r="A34" s="76" t="s">
        <v>472</v>
      </c>
      <c r="B34" s="63" t="s">
        <v>368</v>
      </c>
      <c r="C34" s="95">
        <v>0</v>
      </c>
    </row>
    <row r="35" spans="1:3" x14ac:dyDescent="0.2">
      <c r="A35" s="76" t="s">
        <v>473</v>
      </c>
      <c r="B35" s="63" t="s">
        <v>374</v>
      </c>
      <c r="C35" s="95">
        <v>0.96</v>
      </c>
    </row>
    <row r="36" spans="1:3" x14ac:dyDescent="0.2">
      <c r="A36" s="76" t="s">
        <v>474</v>
      </c>
      <c r="B36" s="63" t="s">
        <v>382</v>
      </c>
      <c r="C36" s="95">
        <v>0</v>
      </c>
    </row>
    <row r="37" spans="1:3" x14ac:dyDescent="0.2">
      <c r="A37" s="76" t="s">
        <v>549</v>
      </c>
      <c r="B37" s="63" t="s">
        <v>598</v>
      </c>
      <c r="C37" s="95">
        <v>0</v>
      </c>
    </row>
    <row r="38" spans="1:3" x14ac:dyDescent="0.2">
      <c r="A38" s="76" t="s">
        <v>550</v>
      </c>
      <c r="B38" s="71" t="s">
        <v>475</v>
      </c>
      <c r="C38" s="97">
        <v>0</v>
      </c>
    </row>
    <row r="39" spans="1:3" x14ac:dyDescent="0.2">
      <c r="A39" s="64"/>
      <c r="B39" s="67"/>
      <c r="C39" s="68"/>
    </row>
    <row r="40" spans="1:3" x14ac:dyDescent="0.2">
      <c r="A40" s="69" t="s">
        <v>548</v>
      </c>
      <c r="B40" s="45"/>
      <c r="C40" s="90">
        <f>C6-C8+C31</f>
        <v>24717524.609999999</v>
      </c>
    </row>
    <row r="42" spans="1:3" x14ac:dyDescent="0.2">
      <c r="B42" s="31" t="s">
        <v>514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19" workbookViewId="0">
      <selection activeCell="D52" sqref="D5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6" t="s">
        <v>591</v>
      </c>
      <c r="B1" s="183"/>
      <c r="C1" s="183"/>
      <c r="D1" s="183"/>
      <c r="E1" s="183"/>
      <c r="F1" s="183"/>
      <c r="G1" s="21" t="s">
        <v>495</v>
      </c>
      <c r="H1" s="22">
        <v>2024</v>
      </c>
    </row>
    <row r="2" spans="1:10" ht="18.95" customHeight="1" x14ac:dyDescent="0.2">
      <c r="A2" s="166" t="s">
        <v>506</v>
      </c>
      <c r="B2" s="183"/>
      <c r="C2" s="183"/>
      <c r="D2" s="183"/>
      <c r="E2" s="183"/>
      <c r="F2" s="183"/>
      <c r="G2" s="21" t="s">
        <v>496</v>
      </c>
      <c r="H2" s="22" t="s">
        <v>498</v>
      </c>
    </row>
    <row r="3" spans="1:10" ht="18.95" customHeight="1" x14ac:dyDescent="0.2">
      <c r="A3" s="184" t="s">
        <v>592</v>
      </c>
      <c r="B3" s="185"/>
      <c r="C3" s="185"/>
      <c r="D3" s="185"/>
      <c r="E3" s="185"/>
      <c r="F3" s="185"/>
      <c r="G3" s="21" t="s">
        <v>497</v>
      </c>
      <c r="H3" s="22">
        <v>2</v>
      </c>
    </row>
    <row r="4" spans="1:10" x14ac:dyDescent="0.2">
      <c r="A4" s="184">
        <f>'Notas a los Edos Financieros'!A4</f>
        <v>0</v>
      </c>
      <c r="B4" s="185"/>
      <c r="C4" s="185"/>
      <c r="D4" s="185"/>
      <c r="E4" s="185"/>
      <c r="F4" s="185"/>
      <c r="G4" s="140"/>
      <c r="H4" s="140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0" t="s">
        <v>599</v>
      </c>
    </row>
    <row r="38" spans="1:6" x14ac:dyDescent="0.2">
      <c r="C38" s="28"/>
      <c r="D38" s="28"/>
      <c r="E38" s="28"/>
      <c r="F38" s="28"/>
    </row>
    <row r="39" spans="1:6" x14ac:dyDescent="0.2">
      <c r="B39" s="176" t="s">
        <v>551</v>
      </c>
      <c r="C39" s="176"/>
      <c r="D39" s="28"/>
      <c r="E39" s="28"/>
      <c r="F39" s="28"/>
    </row>
    <row r="40" spans="1:6" x14ac:dyDescent="0.2">
      <c r="B40" s="136" t="s">
        <v>406</v>
      </c>
      <c r="C40" s="142">
        <f>H1</f>
        <v>2024</v>
      </c>
      <c r="D40" s="28"/>
      <c r="E40" s="28"/>
      <c r="F40" s="28"/>
    </row>
    <row r="41" spans="1:6" x14ac:dyDescent="0.2">
      <c r="A41" s="23">
        <v>8110</v>
      </c>
      <c r="B41" s="110" t="s">
        <v>52</v>
      </c>
      <c r="C41" s="111">
        <v>73337636.739999995</v>
      </c>
      <c r="D41" s="28"/>
      <c r="E41" s="28"/>
      <c r="F41" s="28"/>
    </row>
    <row r="42" spans="1:6" x14ac:dyDescent="0.2">
      <c r="A42" s="23">
        <v>8120</v>
      </c>
      <c r="B42" s="110" t="s">
        <v>51</v>
      </c>
      <c r="C42" s="111">
        <v>-36299784.200000003</v>
      </c>
      <c r="D42" s="28"/>
      <c r="E42" s="28"/>
      <c r="F42" s="28"/>
    </row>
    <row r="43" spans="1:6" x14ac:dyDescent="0.2">
      <c r="A43" s="23">
        <v>8130</v>
      </c>
      <c r="B43" s="110" t="s">
        <v>50</v>
      </c>
      <c r="C43" s="111">
        <v>3339453.53</v>
      </c>
      <c r="D43" s="28"/>
      <c r="E43" s="28"/>
      <c r="F43" s="28"/>
    </row>
    <row r="44" spans="1:6" x14ac:dyDescent="0.2">
      <c r="A44" s="23">
        <v>8140</v>
      </c>
      <c r="B44" s="110" t="s">
        <v>49</v>
      </c>
      <c r="C44" s="111">
        <v>-5760598.7599999998</v>
      </c>
      <c r="D44" s="28"/>
      <c r="E44" s="28"/>
      <c r="F44" s="28"/>
    </row>
    <row r="45" spans="1:6" x14ac:dyDescent="0.2">
      <c r="A45" s="23">
        <v>8150</v>
      </c>
      <c r="B45" s="110" t="s">
        <v>48</v>
      </c>
      <c r="C45" s="111">
        <v>-34616707.310000002</v>
      </c>
      <c r="D45" s="28"/>
      <c r="E45" s="28"/>
      <c r="F45" s="28"/>
    </row>
    <row r="46" spans="1:6" x14ac:dyDescent="0.2">
      <c r="B46" s="137"/>
      <c r="C46" s="138"/>
      <c r="D46" s="28"/>
      <c r="E46" s="28"/>
      <c r="F46" s="28"/>
    </row>
    <row r="47" spans="1:6" x14ac:dyDescent="0.2">
      <c r="B47" s="144"/>
      <c r="C47" s="145"/>
      <c r="D47" s="28"/>
      <c r="E47" s="28"/>
      <c r="F47" s="28"/>
    </row>
    <row r="48" spans="1:6" x14ac:dyDescent="0.2">
      <c r="B48" s="176" t="s">
        <v>552</v>
      </c>
      <c r="C48" s="176"/>
    </row>
    <row r="49" spans="1:3" x14ac:dyDescent="0.2">
      <c r="B49" s="143" t="s">
        <v>406</v>
      </c>
      <c r="C49" s="142">
        <f>H1</f>
        <v>2024</v>
      </c>
    </row>
    <row r="50" spans="1:3" x14ac:dyDescent="0.2">
      <c r="A50" s="23">
        <v>8210</v>
      </c>
      <c r="B50" s="110" t="s">
        <v>47</v>
      </c>
      <c r="C50" s="112">
        <v>-73337636.739999995</v>
      </c>
    </row>
    <row r="51" spans="1:3" x14ac:dyDescent="0.2">
      <c r="A51" s="23">
        <v>8220</v>
      </c>
      <c r="B51" s="110" t="s">
        <v>46</v>
      </c>
      <c r="C51" s="112">
        <v>48905708.450000003</v>
      </c>
    </row>
    <row r="52" spans="1:3" x14ac:dyDescent="0.2">
      <c r="A52" s="23">
        <v>8230</v>
      </c>
      <c r="B52" s="161" t="s">
        <v>600</v>
      </c>
      <c r="C52" s="111">
        <v>-3339453.53</v>
      </c>
    </row>
    <row r="53" spans="1:3" x14ac:dyDescent="0.2">
      <c r="A53" s="23">
        <v>8240</v>
      </c>
      <c r="B53" s="110" t="s">
        <v>45</v>
      </c>
      <c r="C53" s="112">
        <v>3235340.4</v>
      </c>
    </row>
    <row r="54" spans="1:3" x14ac:dyDescent="0.2">
      <c r="A54" s="23">
        <v>8250</v>
      </c>
      <c r="B54" s="110" t="s">
        <v>44</v>
      </c>
      <c r="C54" s="112">
        <v>127815.63</v>
      </c>
    </row>
    <row r="55" spans="1:3" x14ac:dyDescent="0.2">
      <c r="A55" s="23">
        <v>8260</v>
      </c>
      <c r="B55" s="110" t="s">
        <v>43</v>
      </c>
      <c r="C55" s="112">
        <v>1154891.53</v>
      </c>
    </row>
    <row r="56" spans="1:3" x14ac:dyDescent="0.2">
      <c r="A56" s="23">
        <v>8270</v>
      </c>
      <c r="B56" s="110" t="s">
        <v>42</v>
      </c>
      <c r="C56" s="112">
        <v>23033682.399999999</v>
      </c>
    </row>
    <row r="58" spans="1:3" x14ac:dyDescent="0.2">
      <c r="B58" s="14" t="s">
        <v>514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2019-02-13T21:19:08Z</cp:lastPrinted>
  <dcterms:created xsi:type="dcterms:W3CDTF">2012-12-11T20:36:24Z</dcterms:created>
  <dcterms:modified xsi:type="dcterms:W3CDTF">2024-07-18T18:26:50Z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