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ESTADOS FINANCIEROS 3er TRIMESTRE 2024\1.-INFORMACION CONTABLE\"/>
    </mc:Choice>
  </mc:AlternateContent>
  <xr:revisionPtr revIDLastSave="0" documentId="13_ncr:1_{FACB8C8E-69DA-4B43-A7ED-626DC5857F81}" xr6:coauthVersionLast="36" xr6:coauthVersionMax="36" xr10:uidLastSave="{00000000-0000-0000-0000-000000000000}"/>
  <bookViews>
    <workbookView xWindow="0" yWindow="0" windowWidth="28800" windowHeight="11925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<sst xmlns="http://schemas.openxmlformats.org/spreadsheetml/2006/main" count="859" uniqueCount="603">
  <si>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</si>
  <si>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</si>
  <si>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</si>
  <si>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</si>
  <si>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</si>
  <si>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</si>
  <si>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</si>
  <si>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</si>
  <si>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</si>
  <si>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</si>
  <si>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</si>
  <si>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</si>
  <si>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</si>
  <si>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</si>
  <si>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</si>
  <si>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</si>
  <si>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</si>
  <si>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</si>
  <si>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</si>
  <si>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</si>
  <si>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</si>
  <si>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</si>
  <si>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</si>
  <si>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</si>
  <si>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</si>
  <si>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</si>
  <si>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</si>
  <si>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</si>
  <si>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</si>
  <si>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</si>
  <si>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</si>
  <si>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</si>
  <si>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</si>
  <si>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</si>
  <si>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</si>
  <si>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</si>
  <si>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</si>
  <si>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</si>
  <si>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</si>
  <si>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</si>
  <si>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</si>
  <si>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</si>
  <si>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</si>
  <si>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</si>
  <si>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</si>
  <si>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</si>
  <si>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</si>
  <si>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</si>
  <si>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</si>
  <si>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</si>
  <si>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</si>
  <si>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</si>
  <si>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</si>
  <si>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</si>
  <si>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</si>
  <si>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</si>
  <si>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</si>
  <si>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</si>
  <si>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</si>
  <si>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</si>
  <si>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</si>
  <si>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</si>
  <si>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</si>
  <si>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</si>
  <si>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</si>
  <si>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</si>
  <si>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</si>
  <si>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</si>
  <si>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</si>
  <si>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</si>
  <si>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</si>
  <si>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</si>
  <si>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</si>
  <si>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</si>
  <si>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</si>
  <si>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</si>
  <si>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</si>
  <si>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</si>
  <si>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</si>
  <si>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</si>
  <si>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</si>
  <si>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</si>
  <si>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</si>
  <si>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</si>
  <si>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</si>
  <si>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</si>
  <si>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</si>
  <si>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</si>
  <si>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</si>
  <si>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</si>
  <si>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</si>
  <si>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</si>
  <si>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</si>
  <si>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</si>
  <si>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</si>
  <si>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</si>
  <si>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</si>
  <si>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</si>
  <si>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</si>
  <si>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</si>
  <si>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</si>
  <si>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</si>
  <si>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</si>
  <si>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</si>
  <si>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</si>
  <si>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</si>
  <si>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</si>
  <si>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</si>
  <si>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</si>
  <si>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</si>
  <si>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</si>
  <si>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</si>
  <si>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</si>
  <si>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</si>
  <si>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</si>
  <si>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</si>
  <si>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</si>
  <si>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</si>
  <si>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</si>
  <si>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</si>
  <si>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</si>
  <si>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</si>
  <si>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</si>
  <si>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</si>
  <si>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</si>
  <si>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</si>
  <si>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</si>
  <si>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</si>
  <si>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</si>
  <si>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</si>
  <si>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</si>
  <si>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</si>
  <si>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</si>
  <si>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</si>
  <si>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</si>
  <si>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</si>
  <si>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</si>
  <si>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</si>
  <si>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</si>
  <si>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</si>
  <si>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</si>
  <si>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</si>
  <si>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</si>
  <si>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</si>
  <si>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</si>
  <si>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</si>
  <si>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</si>
  <si>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</si>
  <si>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</si>
  <si>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</si>
  <si>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</si>
  <si>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</si>
  <si>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</si>
  <si>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</si>
  <si>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</si>
  <si>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</si>
  <si>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</si>
  <si>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</si>
  <si>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</si>
  <si>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</si>
  <si>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</si>
  <si>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</si>
  <si>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</si>
  <si>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</si>
  <si>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</si>
  <si>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</si>
  <si>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</si>
  <si>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</si>
  <si>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</si>
  <si>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</si>
  <si>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</si>
  <si>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</si>
  <si>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</si>
  <si>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</si>
  <si>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</si>
  <si>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</si>
  <si>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</si>
  <si>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</si>
  <si>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</si>
  <si>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</si>
  <si>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</si>
  <si>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</si>
  <si>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</si>
  <si>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</si>
  <si>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</si>
  <si>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</si>
  <si>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</si>
  <si>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</si>
  <si>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</si>
  <si>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</si>
  <si>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</si>
  <si>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</si>
  <si>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</si>
  <si>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</si>
  <si>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</si>
  <si>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</si>
  <si>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</si>
  <si>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</si>
  <si>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</si>
  <si>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</si>
  <si>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</si>
  <si>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</si>
  <si>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</si>
  <si>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</si>
  <si>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</si>
  <si>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</si>
  <si>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</si>
  <si>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</si>
  <si>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</si>
  <si>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</si>
  <si>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</si>
  <si>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</si>
  <si>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</si>
  <si>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</si>
  <si>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</si>
  <si>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</si>
  <si>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</si>
  <si>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</si>
  <si>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</si>
  <si>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</si>
  <si>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</si>
  <si>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</si>
  <si>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</si>
  <si>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</si>
  <si>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</si>
  <si>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</si>
  <si>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</si>
  <si>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</si>
  <si>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</si>
  <si>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</si>
  <si>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</si>
  <si>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</si>
  <si>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</si>
  <si>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</si>
  <si>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</si>
  <si>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</si>
  <si>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</si>
  <si>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</si>
  <si>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</si>
  <si>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</si>
  <si>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</si>
  <si>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</si>
  <si>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</si>
  <si>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</si>
  <si>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</si>
  <si>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</si>
  <si>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</si>
  <si>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</si>
  <si>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</si>
  <si>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</si>
  <si>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</si>
  <si>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</si>
  <si>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</si>
  <si>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</si>
  <si>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</si>
  <si>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</si>
  <si>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</si>
  <si>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</si>
  <si>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</si>
  <si>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</si>
  <si>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</si>
  <si>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</si>
  <si>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</si>
  <si>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</si>
  <si>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</si>
  <si>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</si>
  <si>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</si>
  <si>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</si>
  <si>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</si>
  <si>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</si>
  <si>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</si>
  <si>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</si>
  <si>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</si>
  <si>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</si>
  <si>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</si>
  <si>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</si>
  <si>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</si>
  <si>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</si>
  <si>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</si>
  <si>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</si>
  <si>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</si>
  <si>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</si>
  <si>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</si>
  <si>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</si>
  <si>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</si>
  <si>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</si>
  <si>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</si>
  <si>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</si>
  <si>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</si>
  <si>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</si>
  <si>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</si>
  <si>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</si>
  <si>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</si>
  <si>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</si>
  <si>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</si>
  <si>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</si>
  <si>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</si>
  <si>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</si>
  <si>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</si>
  <si>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</si>
  <si>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</si>
  <si>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</si>
  <si>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</si>
  <si>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</si>
  <si>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</si>
  <si>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</si>
  <si>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</si>
  <si>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</si>
  <si>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</si>
  <si>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</si>
  <si>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</si>
  <si>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</si>
  <si>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</si>
  <si>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</si>
  <si>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</si>
  <si>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</si>
  <si>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</si>
  <si>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</si>
  <si>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</si>
  <si>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</si>
  <si>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</si>
  <si>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</si>
  <si>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</si>
  <si>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</si>
  <si>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</si>
  <si>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</si>
  <si>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</si>
  <si>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</si>
  <si>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</si>
  <si>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</si>
  <si>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</si>
  <si>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</si>
  <si>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</si>
  <si>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</si>
  <si>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</si>
  <si>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</si>
  <si>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</si>
  <si>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</si>
  <si>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</si>
  <si>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</si>
  <si>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</si>
  <si>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</si>
  <si>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</si>
  <si>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</si>
  <si>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</si>
  <si>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</si>
  <si>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</si>
  <si>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</si>
  <si>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</si>
  <si>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</si>
  <si>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</si>
  <si>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</si>
  <si>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</si>
  <si>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</si>
  <si>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</si>
  <si>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</si>
  <si>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</si>
  <si>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</si>
  <si>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</si>
  <si>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</si>
  <si>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</si>
  <si>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</si>
  <si>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</si>
  <si>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</si>
  <si>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</si>
  <si>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</si>
  <si>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</si>
  <si>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</si>
  <si>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</si>
  <si>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</si>
  <si>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</si>
  <si>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</si>
  <si>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</si>
  <si>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</si>
  <si>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</si>
  <si>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</si>
  <si>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</si>
  <si>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</si>
  <si>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</si>
  <si>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</si>
  <si>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</si>
  <si>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</si>
  <si>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</si>
  <si>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</si>
  <si>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</si>
  <si>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</si>
  <si>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</si>
  <si>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</si>
  <si>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</si>
  <si>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</si>
  <si>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</si>
  <si>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</si>
  <si>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</si>
  <si>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</si>
  <si>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</si>
  <si>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</si>
  <si>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</si>
  <si>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</si>
  <si>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</si>
  <si>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</si>
  <si>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</si>
  <si>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</si>
  <si>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</si>
  <si>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</si>
  <si>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</si>
  <si>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</si>
  <si>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</si>
  <si>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</si>
  <si>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</si>
  <si>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</si>
  <si>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</si>
  <si>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</si>
  <si>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</si>
  <si>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</si>
  <si>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</si>
  <si>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</si>
  <si>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</si>
  <si>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</si>
  <si>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</si>
  <si>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</si>
  <si>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</si>
  <si>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</si>
  <si>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</si>
  <si>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</si>
  <si>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</si>
  <si>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</si>
  <si>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</si>
  <si>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</si>
  <si>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</si>
  <si>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</si>
  <si>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</si>
  <si>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</si>
  <si>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</si>
  <si>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</si>
  <si>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</si>
  <si>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</si>
  <si>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</si>
  <si>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</si>
  <si>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</si>
  <si>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</si>
  <si>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</si>
  <si>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</si>
  <si>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</si>
  <si>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</si>
  <si>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</si>
  <si>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</si>
  <si>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</si>
  <si>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</si>
  <si>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</si>
  <si>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</si>
  <si>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</si>
  <si>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</si>
  <si>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</si>
  <si>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</si>
  <si>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</si>
  <si>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</si>
  <si>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</si>
  <si>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</si>
  <si>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</si>
  <si>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</si>
  <si>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</si>
  <si>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</si>
  <si>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</si>
  <si>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</si>
  <si>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</si>
  <si>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</si>
  <si>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</si>
  <si>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</si>
  <si>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</si>
  <si>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</si>
  <si>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</si>
  <si>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</si>
  <si>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</si>
  <si>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</si>
  <si>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</si>
  <si>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</si>
  <si>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</si>
  <si>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</si>
  <si>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</si>
  <si>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</si>
  <si>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</si>
  <si>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</si>
  <si>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</si>
  <si>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</si>
  <si>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</si>
  <si>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</si>
  <si>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</si>
  <si>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</si>
  <si>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</si>
  <si>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</si>
  <si>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</si>
  <si>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</si>
  <si>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</si>
  <si>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</si>
  <si>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</si>
  <si>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</si>
  <si>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</si>
  <si>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</si>
  <si>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</si>
  <si>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</si>
  <si>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</si>
  <si>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</si>
  <si>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</si>
  <si>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</si>
  <si>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</si>
  <si>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</si>
  <si>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</si>
  <si>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</si>
  <si>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</si>
  <si>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</si>
  <si>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</si>
  <si>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</si>
  <si>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</si>
  <si>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</si>
  <si>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</si>
  <si>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</si>
  <si>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</si>
  <si>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</si>
  <si>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</si>
  <si>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</si>
  <si>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</si>
  <si>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</si>
  <si>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</si>
  <si>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</si>
  <si>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</si>
  <si>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</si>
  <si>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</si>
  <si>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</si>
  <si>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</si>
  <si>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</si>
  <si>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</si>
  <si>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</si>
  <si>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</si>
  <si>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</si>
  <si>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</si>
  <si>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</si>
  <si>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</si>
  <si>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</si>
  <si>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</si>
  <si>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</si>
  <si>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</si>
  <si>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</si>
  <si>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</si>
  <si>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</si>
  <si>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</si>
  <si>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</si>
  <si>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</si>
  <si>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</si>
  <si>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</si>
  <si>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</si>
  <si>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</si>
  <si>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</si>
  <si>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</si>
  <si>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</si>
  <si>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</si>
  <si>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</si>
  <si>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</si>
  <si>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</si>
  <si>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</si>
  <si>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</si>
  <si>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</si>
  <si>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</si>
  <si>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</si>
  <si>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</si>
  <si>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</si>
  <si>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</si>
  <si>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</si>
  <si>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</si>
  <si>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</si>
  <si>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</si>
  <si>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</si>
  <si>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</si>
  <si>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</si>
  <si>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</si>
  <si>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</si>
  <si>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</si>
  <si>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</si>
  <si>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</si>
  <si>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</si>
  <si>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</si>
  <si>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</si>
  <si>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</si>
  <si>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</si>
  <si>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</si>
  <si>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</si>
  <si>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</si>
  <si>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</si>
  <si>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</si>
  <si>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</si>
  <si>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</si>
  <si>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</si>
  <si>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</si>
  <si>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</si>
  <si>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</si>
  <si>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</si>
  <si>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</si>
  <si>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</si>
  <si>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</si>
  <si>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</si>
  <si>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</si>
  <si>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UNIVERSIDAD POLITECNICA DEL BICENTENARIO</t>
  </si>
  <si>
    <t>Del 1 de Enero al 30 de Septiembre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</si>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</sst>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5" fillId="0" borderId="0" xfId="0" applyFont="1" applyAlignment="1">
      <alignment horizontal="left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149999999999999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149999999999999" customHeight="1" x14ac:dyDescent="0.2">
      <c r="A3" s="165" t="s">
        <v>601</v>
      </c>
      <c r="B3" s="166"/>
      <c r="C3" s="10" t="s">
        <v>496</v>
      </c>
      <c r="D3" s="118">
        <v>3</v>
      </c>
    </row>
    <row r="4" spans="1:4" ht="16.149999999999999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B37" sqref="B37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95" customHeight="1" x14ac:dyDescent="0.25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95" customHeight="1" x14ac:dyDescent="0.25">
      <c r="A3" s="164" t="s">
        <v>601</v>
      </c>
      <c r="B3" s="164"/>
      <c r="C3" s="164"/>
      <c r="D3" s="10" t="s">
        <v>499</v>
      </c>
      <c r="E3" s="19">
        <v>3</v>
      </c>
    </row>
    <row r="4" spans="1:5" s="11" customFormat="1" ht="18.95" customHeight="1" x14ac:dyDescent="0.25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56447442.710000001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5859137.6399999997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5859137.6399999997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5859137.6399999997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49224905.490000002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16470851.67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276216.7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16194634.970000001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32754053.82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32754053.82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1363399.58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1363399.58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1363399.58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33160631.079999998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32826521.109999999</v>
      </c>
      <c r="D95" s="124">
        <f>C95/$C$94</f>
        <v>0.98992449904846624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24167412.279999997</v>
      </c>
      <c r="D96" s="124">
        <f t="shared" ref="D96:D159" si="0">C96/$C$94</f>
        <v>0.72879832177186654</v>
      </c>
      <c r="E96" s="42"/>
    </row>
    <row r="97" spans="1:5" x14ac:dyDescent="0.2">
      <c r="A97" s="44">
        <v>5111</v>
      </c>
      <c r="B97" s="42" t="s">
        <v>279</v>
      </c>
      <c r="C97" s="45">
        <v>11494874.67</v>
      </c>
      <c r="D97" s="46">
        <f t="shared" si="0"/>
        <v>0.34664221685855806</v>
      </c>
      <c r="E97" s="42"/>
    </row>
    <row r="98" spans="1:5" x14ac:dyDescent="0.2">
      <c r="A98" s="44">
        <v>5112</v>
      </c>
      <c r="B98" s="42" t="s">
        <v>280</v>
      </c>
      <c r="C98" s="45">
        <v>7322135.1500000004</v>
      </c>
      <c r="D98" s="46">
        <f t="shared" si="0"/>
        <v>0.22080807606873809</v>
      </c>
      <c r="E98" s="42"/>
    </row>
    <row r="99" spans="1:5" x14ac:dyDescent="0.2">
      <c r="A99" s="44">
        <v>5113</v>
      </c>
      <c r="B99" s="42" t="s">
        <v>281</v>
      </c>
      <c r="C99" s="45">
        <v>1591398.06</v>
      </c>
      <c r="D99" s="46">
        <f t="shared" si="0"/>
        <v>4.7990584261220888E-2</v>
      </c>
      <c r="E99" s="42"/>
    </row>
    <row r="100" spans="1:5" x14ac:dyDescent="0.2">
      <c r="A100" s="44">
        <v>5114</v>
      </c>
      <c r="B100" s="42" t="s">
        <v>282</v>
      </c>
      <c r="C100" s="45">
        <v>2565492.9300000002</v>
      </c>
      <c r="D100" s="46">
        <f t="shared" si="0"/>
        <v>7.7365624430088514E-2</v>
      </c>
      <c r="E100" s="42"/>
    </row>
    <row r="101" spans="1:5" x14ac:dyDescent="0.2">
      <c r="A101" s="44">
        <v>5115</v>
      </c>
      <c r="B101" s="42" t="s">
        <v>283</v>
      </c>
      <c r="C101" s="45">
        <v>1193511.47</v>
      </c>
      <c r="D101" s="46">
        <f t="shared" si="0"/>
        <v>3.5991820153261092E-2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909186.03</v>
      </c>
      <c r="D103" s="124">
        <f t="shared" si="0"/>
        <v>2.7417633512661126E-2</v>
      </c>
      <c r="E103" s="42"/>
    </row>
    <row r="104" spans="1:5" x14ac:dyDescent="0.2">
      <c r="A104" s="44">
        <v>5121</v>
      </c>
      <c r="B104" s="42" t="s">
        <v>286</v>
      </c>
      <c r="C104" s="45">
        <v>252952.24</v>
      </c>
      <c r="D104" s="46">
        <f t="shared" si="0"/>
        <v>7.6280888439593597E-3</v>
      </c>
      <c r="E104" s="42"/>
    </row>
    <row r="105" spans="1:5" x14ac:dyDescent="0.2">
      <c r="A105" s="44">
        <v>5122</v>
      </c>
      <c r="B105" s="42" t="s">
        <v>287</v>
      </c>
      <c r="C105" s="45">
        <v>45019.5</v>
      </c>
      <c r="D105" s="46">
        <f t="shared" si="0"/>
        <v>1.3576189153755996E-3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142655.91</v>
      </c>
      <c r="D107" s="46">
        <f t="shared" si="0"/>
        <v>4.3019660770581454E-3</v>
      </c>
      <c r="E107" s="42"/>
    </row>
    <row r="108" spans="1:5" x14ac:dyDescent="0.2">
      <c r="A108" s="44">
        <v>5125</v>
      </c>
      <c r="B108" s="42" t="s">
        <v>290</v>
      </c>
      <c r="C108" s="45">
        <v>10772.72</v>
      </c>
      <c r="D108" s="46">
        <f t="shared" si="0"/>
        <v>3.2486474621097589E-4</v>
      </c>
      <c r="E108" s="42"/>
    </row>
    <row r="109" spans="1:5" x14ac:dyDescent="0.2">
      <c r="A109" s="44">
        <v>5126</v>
      </c>
      <c r="B109" s="42" t="s">
        <v>291</v>
      </c>
      <c r="C109" s="45">
        <v>276063.01</v>
      </c>
      <c r="D109" s="46">
        <f t="shared" si="0"/>
        <v>8.325022805929061E-3</v>
      </c>
      <c r="E109" s="42"/>
    </row>
    <row r="110" spans="1:5" x14ac:dyDescent="0.2">
      <c r="A110" s="44">
        <v>5127</v>
      </c>
      <c r="B110" s="42" t="s">
        <v>292</v>
      </c>
      <c r="C110" s="45">
        <v>748.2</v>
      </c>
      <c r="D110" s="46">
        <f t="shared" si="0"/>
        <v>2.256289990968411E-5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180974.45</v>
      </c>
      <c r="D112" s="46">
        <f t="shared" si="0"/>
        <v>5.4575092242182995E-3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7749922.8000000007</v>
      </c>
      <c r="D113" s="124">
        <f t="shared" si="0"/>
        <v>0.23370854376393857</v>
      </c>
      <c r="E113" s="42"/>
    </row>
    <row r="114" spans="1:5" x14ac:dyDescent="0.2">
      <c r="A114" s="44">
        <v>5131</v>
      </c>
      <c r="B114" s="42" t="s">
        <v>296</v>
      </c>
      <c r="C114" s="45">
        <v>806663.25</v>
      </c>
      <c r="D114" s="46">
        <f t="shared" si="0"/>
        <v>2.4325931797073628E-2</v>
      </c>
      <c r="E114" s="42"/>
    </row>
    <row r="115" spans="1:5" x14ac:dyDescent="0.2">
      <c r="A115" s="44">
        <v>5132</v>
      </c>
      <c r="B115" s="42" t="s">
        <v>297</v>
      </c>
      <c r="C115" s="45">
        <v>585357.68999999994</v>
      </c>
      <c r="D115" s="46">
        <f t="shared" si="0"/>
        <v>1.765218787868738E-2</v>
      </c>
      <c r="E115" s="42"/>
    </row>
    <row r="116" spans="1:5" x14ac:dyDescent="0.2">
      <c r="A116" s="44">
        <v>5133</v>
      </c>
      <c r="B116" s="42" t="s">
        <v>298</v>
      </c>
      <c r="C116" s="45">
        <v>1902678.56</v>
      </c>
      <c r="D116" s="46">
        <f t="shared" si="0"/>
        <v>5.7377634201526181E-2</v>
      </c>
      <c r="E116" s="42"/>
    </row>
    <row r="117" spans="1:5" x14ac:dyDescent="0.2">
      <c r="A117" s="44">
        <v>5134</v>
      </c>
      <c r="B117" s="42" t="s">
        <v>299</v>
      </c>
      <c r="C117" s="45">
        <v>73369.539999999994</v>
      </c>
      <c r="D117" s="46">
        <f t="shared" si="0"/>
        <v>2.2125495688847426E-3</v>
      </c>
      <c r="E117" s="42"/>
    </row>
    <row r="118" spans="1:5" x14ac:dyDescent="0.2">
      <c r="A118" s="44">
        <v>5135</v>
      </c>
      <c r="B118" s="42" t="s">
        <v>300</v>
      </c>
      <c r="C118" s="45">
        <v>3395987.67</v>
      </c>
      <c r="D118" s="46">
        <f t="shared" si="0"/>
        <v>0.10241022439552439</v>
      </c>
      <c r="E118" s="42"/>
    </row>
    <row r="119" spans="1:5" x14ac:dyDescent="0.2">
      <c r="A119" s="44">
        <v>5136</v>
      </c>
      <c r="B119" s="42" t="s">
        <v>301</v>
      </c>
      <c r="C119" s="45">
        <v>15660</v>
      </c>
      <c r="D119" s="46">
        <f t="shared" si="0"/>
        <v>4.7224674229571389E-4</v>
      </c>
      <c r="E119" s="42"/>
    </row>
    <row r="120" spans="1:5" x14ac:dyDescent="0.2">
      <c r="A120" s="44">
        <v>5137</v>
      </c>
      <c r="B120" s="42" t="s">
        <v>302</v>
      </c>
      <c r="C120" s="45">
        <v>107011.59</v>
      </c>
      <c r="D120" s="46">
        <f t="shared" si="0"/>
        <v>3.2270673541114044E-3</v>
      </c>
      <c r="E120" s="42"/>
    </row>
    <row r="121" spans="1:5" x14ac:dyDescent="0.2">
      <c r="A121" s="44">
        <v>5138</v>
      </c>
      <c r="B121" s="42" t="s">
        <v>303</v>
      </c>
      <c r="C121" s="45">
        <v>294632.27</v>
      </c>
      <c r="D121" s="46">
        <f t="shared" si="0"/>
        <v>8.8850018954464375E-3</v>
      </c>
      <c r="E121" s="42"/>
    </row>
    <row r="122" spans="1:5" x14ac:dyDescent="0.2">
      <c r="A122" s="44">
        <v>5139</v>
      </c>
      <c r="B122" s="42" t="s">
        <v>304</v>
      </c>
      <c r="C122" s="45">
        <v>568562.23</v>
      </c>
      <c r="D122" s="46">
        <f t="shared" si="0"/>
        <v>1.7145699930388659E-2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784023.29</v>
      </c>
      <c r="D123" s="124">
        <f t="shared" si="0"/>
        <v>2.3643195695176741E-2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784023.29</v>
      </c>
      <c r="D133" s="124">
        <f t="shared" si="0"/>
        <v>2.3643195695176741E-2</v>
      </c>
      <c r="E133" s="42"/>
    </row>
    <row r="134" spans="1:5" x14ac:dyDescent="0.2">
      <c r="A134" s="44">
        <v>5241</v>
      </c>
      <c r="B134" s="42" t="s">
        <v>314</v>
      </c>
      <c r="C134" s="45">
        <v>316988.93</v>
      </c>
      <c r="D134" s="46">
        <f t="shared" si="0"/>
        <v>9.5591947341190347E-3</v>
      </c>
      <c r="E134" s="42"/>
    </row>
    <row r="135" spans="1:5" x14ac:dyDescent="0.2">
      <c r="A135" s="44">
        <v>5242</v>
      </c>
      <c r="B135" s="42" t="s">
        <v>315</v>
      </c>
      <c r="C135" s="45">
        <v>184000</v>
      </c>
      <c r="D135" s="46">
        <f t="shared" si="0"/>
        <v>5.5487484407670089E-3</v>
      </c>
      <c r="E135" s="42"/>
    </row>
    <row r="136" spans="1:5" x14ac:dyDescent="0.2">
      <c r="A136" s="44">
        <v>5243</v>
      </c>
      <c r="B136" s="42" t="s">
        <v>316</v>
      </c>
      <c r="C136" s="45">
        <v>283034.36</v>
      </c>
      <c r="D136" s="46">
        <f t="shared" si="0"/>
        <v>8.5352525202906961E-3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-449913.32</v>
      </c>
      <c r="D181" s="124">
        <f t="shared" si="1"/>
        <v>-1.356769474364298E-2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-449918.28</v>
      </c>
      <c r="D182" s="124">
        <f t="shared" si="1"/>
        <v>-1.3567844318600948E-2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-449918.28</v>
      </c>
      <c r="D190" s="46">
        <f t="shared" si="1"/>
        <v>-1.3567844318600948E-2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4.96</v>
      </c>
      <c r="D200" s="124">
        <f t="shared" si="1"/>
        <v>1.4957495796850196E-7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4.96</v>
      </c>
      <c r="D209" s="46">
        <f t="shared" si="1"/>
        <v>1.4957495796850196E-7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B37" sqref="B3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95" customHeight="1" x14ac:dyDescent="0.25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95" customHeight="1" x14ac:dyDescent="0.25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3</v>
      </c>
    </row>
    <row r="4" spans="1:8" s="11" customFormat="1" ht="18.95" customHeight="1" x14ac:dyDescent="0.25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7177150.6500000004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7.0000000000000007E-2</v>
      </c>
      <c r="D15" s="18">
        <v>0</v>
      </c>
      <c r="E15" s="18">
        <v>0</v>
      </c>
      <c r="F15" s="18">
        <v>0</v>
      </c>
      <c r="G15" s="18">
        <v>40000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28459.1</v>
      </c>
      <c r="D20" s="18">
        <v>28459.1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24922.9</v>
      </c>
      <c r="D21" s="18">
        <v>24922.9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75498578.840000004</v>
      </c>
      <c r="D56" s="18">
        <f>SUM(D57:D63)</f>
        <v>0</v>
      </c>
      <c r="E56" s="18">
        <f>SUM(E57:E63)</f>
        <v>-32476063.899999999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75031683.730000004</v>
      </c>
      <c r="D59" s="18">
        <v>0</v>
      </c>
      <c r="E59" s="18">
        <v>-16238031.949999999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466895.11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-16238031.949999999</v>
      </c>
    </row>
    <row r="64" spans="1:10" x14ac:dyDescent="0.2">
      <c r="A64" s="16">
        <v>1240</v>
      </c>
      <c r="B64" s="14" t="s">
        <v>156</v>
      </c>
      <c r="C64" s="18">
        <f>SUM(C65:C72)</f>
        <v>42674172.510000005</v>
      </c>
      <c r="D64" s="18">
        <f t="shared" ref="D64:E64" si="0">SUM(D65:D72)</f>
        <v>0</v>
      </c>
      <c r="E64" s="18">
        <f t="shared" si="0"/>
        <v>34677591.390000001</v>
      </c>
    </row>
    <row r="65" spans="1:9" x14ac:dyDescent="0.2">
      <c r="A65" s="16">
        <v>1241</v>
      </c>
      <c r="B65" s="14" t="s">
        <v>157</v>
      </c>
      <c r="C65" s="18">
        <v>16143987.550000001</v>
      </c>
      <c r="D65" s="18">
        <v>0</v>
      </c>
      <c r="E65" s="18">
        <v>14661890.25</v>
      </c>
    </row>
    <row r="66" spans="1:9" x14ac:dyDescent="0.2">
      <c r="A66" s="16">
        <v>1242</v>
      </c>
      <c r="B66" s="14" t="s">
        <v>158</v>
      </c>
      <c r="C66" s="18">
        <v>5965174.4800000004</v>
      </c>
      <c r="D66" s="18">
        <v>0</v>
      </c>
      <c r="E66" s="18">
        <v>5046056.8</v>
      </c>
    </row>
    <row r="67" spans="1:9" x14ac:dyDescent="0.2">
      <c r="A67" s="16">
        <v>1243</v>
      </c>
      <c r="B67" s="14" t="s">
        <v>159</v>
      </c>
      <c r="C67" s="18">
        <v>2347125.36</v>
      </c>
      <c r="D67" s="18">
        <v>0</v>
      </c>
      <c r="E67" s="18">
        <v>1910486.97</v>
      </c>
    </row>
    <row r="68" spans="1:9" x14ac:dyDescent="0.2">
      <c r="A68" s="16">
        <v>1244</v>
      </c>
      <c r="B68" s="14" t="s">
        <v>160</v>
      </c>
      <c r="C68" s="18">
        <v>2446637.35</v>
      </c>
      <c r="D68" s="18">
        <v>0</v>
      </c>
      <c r="E68" s="18">
        <v>1785347.25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162</v>
      </c>
      <c r="C70" s="18">
        <v>15771247.77</v>
      </c>
      <c r="D70" s="18">
        <v>0</v>
      </c>
      <c r="E70" s="18">
        <v>11273810.119999999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996179.06</v>
      </c>
      <c r="D110" s="18">
        <f>SUM(D111:D119)</f>
        <v>996179.06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-45491.49</v>
      </c>
      <c r="D111" s="18">
        <f>C111</f>
        <v>-45491.49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607612.49</v>
      </c>
      <c r="D112" s="18">
        <f t="shared" ref="D112:D119" si="1">C112</f>
        <v>607612.49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451030.59</v>
      </c>
      <c r="D117" s="18">
        <f t="shared" si="1"/>
        <v>451030.59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-16972.53</v>
      </c>
      <c r="D119" s="18">
        <f t="shared" si="1"/>
        <v>-16972.53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3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3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95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95" customHeight="1" x14ac:dyDescent="0.2">
      <c r="A3" s="172" t="s">
        <v>601</v>
      </c>
      <c r="B3" s="172"/>
      <c r="C3" s="172"/>
      <c r="D3" s="21" t="s">
        <v>499</v>
      </c>
      <c r="E3" s="22">
        <v>3</v>
      </c>
    </row>
    <row r="4" spans="1:5" ht="18.95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117879939.16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765985.47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23286811.629999999</v>
      </c>
    </row>
    <row r="16" spans="1:5" x14ac:dyDescent="0.2">
      <c r="A16" s="27">
        <v>3220</v>
      </c>
      <c r="B16" s="23" t="s">
        <v>387</v>
      </c>
      <c r="C16" s="28">
        <v>-37767790.649999999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4" zoomScale="130" zoomScaleNormal="130" workbookViewId="0">
      <selection activeCell="B37" sqref="B3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95" customHeight="1" x14ac:dyDescent="0.25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95" customHeight="1" x14ac:dyDescent="0.25">
      <c r="A3" s="172" t="s">
        <v>601</v>
      </c>
      <c r="B3" s="172"/>
      <c r="C3" s="172"/>
      <c r="D3" s="21" t="s">
        <v>499</v>
      </c>
      <c r="E3" s="22">
        <v>3</v>
      </c>
    </row>
    <row r="4" spans="1:5" s="29" customFormat="1" ht="18.95" customHeight="1" x14ac:dyDescent="0.25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30673466.940000001</v>
      </c>
      <c r="D10" s="28">
        <v>18786042.34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30673466.940000001</v>
      </c>
      <c r="D16" s="84">
        <f>SUM(D9:D15)</f>
        <v>18786042.34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466895.11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466895.11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174471.58000000002</v>
      </c>
      <c r="D29" s="84">
        <f>SUM(D30:D37)</f>
        <v>360212.68</v>
      </c>
    </row>
    <row r="30" spans="1:4" x14ac:dyDescent="0.2">
      <c r="A30" s="27">
        <v>1241</v>
      </c>
      <c r="B30" s="23" t="s">
        <v>157</v>
      </c>
      <c r="C30" s="28">
        <v>24360</v>
      </c>
      <c r="D30" s="28">
        <v>228212.68</v>
      </c>
    </row>
    <row r="31" spans="1:4" x14ac:dyDescent="0.2">
      <c r="A31" s="27">
        <v>1242</v>
      </c>
      <c r="B31" s="23" t="s">
        <v>158</v>
      </c>
      <c r="C31" s="28">
        <v>36511.58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113600</v>
      </c>
      <c r="D35" s="28">
        <v>132000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174471.58000000002</v>
      </c>
      <c r="D44" s="84">
        <f>D21+D29+D38</f>
        <v>827107.79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23286811.629999999</v>
      </c>
      <c r="D48" s="84">
        <v>2604405.13</v>
      </c>
      <c r="E48" s="156"/>
    </row>
    <row r="49" spans="1:4" x14ac:dyDescent="0.2">
      <c r="A49" s="27"/>
      <c r="B49" s="85" t="s">
        <v>509</v>
      </c>
      <c r="C49" s="84">
        <f>C54+C66+C94+C97+C50</f>
        <v>-138121.01</v>
      </c>
      <c r="D49" s="84">
        <f>D54+D66+D94+D97+D50</f>
        <v>8475564.8000000007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-449913.32</v>
      </c>
      <c r="D66" s="84">
        <f>D67+D76+D79+D85</f>
        <v>7764352.8700000001</v>
      </c>
    </row>
    <row r="67" spans="1:4" x14ac:dyDescent="0.2">
      <c r="A67" s="27">
        <v>5510</v>
      </c>
      <c r="B67" s="23" t="s">
        <v>357</v>
      </c>
      <c r="C67" s="28">
        <f>SUM(C68:C75)</f>
        <v>-449918.28</v>
      </c>
      <c r="D67" s="28">
        <f>SUM(D68:D75)</f>
        <v>7764345.9699999997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3785223.81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3268594.44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-449918.28</v>
      </c>
      <c r="D75" s="28">
        <v>710527.72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4.96</v>
      </c>
      <c r="D85" s="28">
        <f>SUM(D86:D93)</f>
        <v>6.9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4.96</v>
      </c>
      <c r="D93" s="28">
        <v>6.9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311792.31</v>
      </c>
      <c r="D97" s="84">
        <f>SUM(D98:D102)</f>
        <v>711211.93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79598.66</v>
      </c>
      <c r="D99" s="28">
        <v>134694.63</v>
      </c>
    </row>
    <row r="100" spans="1:4" x14ac:dyDescent="0.2">
      <c r="A100" s="27">
        <v>2112</v>
      </c>
      <c r="B100" s="23" t="s">
        <v>524</v>
      </c>
      <c r="C100" s="28">
        <v>203657.65</v>
      </c>
      <c r="D100" s="28">
        <v>576517.30000000005</v>
      </c>
    </row>
    <row r="101" spans="1:4" x14ac:dyDescent="0.2">
      <c r="A101" s="27">
        <v>2115</v>
      </c>
      <c r="B101" s="23" t="s">
        <v>525</v>
      </c>
      <c r="C101" s="28">
        <v>28536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1465084.76</v>
      </c>
      <c r="D103" s="84">
        <f>+D104</f>
        <v>412000</v>
      </c>
    </row>
    <row r="104" spans="1:4" x14ac:dyDescent="0.2">
      <c r="A104" s="100">
        <v>3100</v>
      </c>
      <c r="B104" s="106" t="s">
        <v>540</v>
      </c>
      <c r="C104" s="107">
        <f>SUM(C105:C108)</f>
        <v>1465084.76</v>
      </c>
      <c r="D104" s="107">
        <f>SUM(D105:D108)</f>
        <v>412000</v>
      </c>
    </row>
    <row r="105" spans="1:4" x14ac:dyDescent="0.2">
      <c r="A105" s="103"/>
      <c r="B105" s="108" t="s">
        <v>541</v>
      </c>
      <c r="C105" s="109">
        <v>826500</v>
      </c>
      <c r="D105" s="109">
        <v>412000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638584.76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5494.53</v>
      </c>
      <c r="D112" s="102">
        <f>+D113+D135</f>
        <v>1.67</v>
      </c>
    </row>
    <row r="113" spans="1:4" x14ac:dyDescent="0.2">
      <c r="A113" s="100">
        <v>4300</v>
      </c>
      <c r="B113" s="106" t="s">
        <v>595</v>
      </c>
      <c r="C113" s="107">
        <f>C127+C114+C117+C123+C125</f>
        <v>5.96</v>
      </c>
      <c r="D113" s="111">
        <f>D127+D114+D117+D123+D125</f>
        <v>1.67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5.96</v>
      </c>
      <c r="D127" s="141">
        <f>SUM(D128:D134)</f>
        <v>1.67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5.96</v>
      </c>
      <c r="D134" s="109">
        <v>1.67</v>
      </c>
    </row>
    <row r="135" spans="1:4" x14ac:dyDescent="0.2">
      <c r="A135" s="34">
        <v>1120</v>
      </c>
      <c r="B135" s="88" t="s">
        <v>528</v>
      </c>
      <c r="C135" s="84">
        <f>SUM(C136:C144)</f>
        <v>5488.57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7.0000000000000007E-2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5488.5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24608280.849999998</v>
      </c>
      <c r="D145" s="84">
        <f>D48+D49+D103-D109-D112</f>
        <v>11491968.26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505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57912521.509999998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5.96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5.96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1465084.76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1465084.76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56447442.710000001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600</v>
      </c>
      <c r="B1" s="185"/>
      <c r="C1" s="186"/>
    </row>
    <row r="2" spans="1:3" s="33" customFormat="1" ht="18.95" customHeight="1" x14ac:dyDescent="0.25">
      <c r="A2" s="187" t="s">
        <v>507</v>
      </c>
      <c r="B2" s="188"/>
      <c r="C2" s="189"/>
    </row>
    <row r="3" spans="1:3" s="33" customFormat="1" ht="18.95" customHeight="1" x14ac:dyDescent="0.25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15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33804953.979999997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194409.58000000002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44298</v>
      </c>
    </row>
    <row r="12" spans="1:3" x14ac:dyDescent="0.2">
      <c r="A12" s="78">
        <v>2.4</v>
      </c>
      <c r="B12" s="65" t="s">
        <v>158</v>
      </c>
      <c r="C12" s="97">
        <v>36511.58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113600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449923.24000000005</v>
      </c>
    </row>
    <row r="32" spans="1:3" x14ac:dyDescent="0.2">
      <c r="A32" s="78" t="s">
        <v>469</v>
      </c>
      <c r="B32" s="65" t="s">
        <v>357</v>
      </c>
      <c r="C32" s="97">
        <v>449918.28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4.96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34060467.640000001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workbookViewId="0">
      <selection activeCell="B37" sqref="B37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95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95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3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96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73337636.739999995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-20025983.050000001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4600867.82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-5488.57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-57907032.939999998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-73337636.739999995</v>
      </c>
    </row>
    <row r="51" spans="1:3" x14ac:dyDescent="0.2">
      <c r="A51" s="23">
        <v>8220</v>
      </c>
      <c r="B51" s="112" t="s">
        <v>46</v>
      </c>
      <c r="C51" s="114">
        <v>42040542.700000003</v>
      </c>
    </row>
    <row r="52" spans="1:3" x14ac:dyDescent="0.2">
      <c r="A52" s="23">
        <v>8230</v>
      </c>
      <c r="B52" s="112" t="s">
        <v>599</v>
      </c>
      <c r="C52" s="114">
        <v>-3357215.96</v>
      </c>
    </row>
    <row r="53" spans="1:3" x14ac:dyDescent="0.2">
      <c r="A53" s="23">
        <v>8240</v>
      </c>
      <c r="B53" s="112" t="s">
        <v>45</v>
      </c>
      <c r="C53" s="114">
        <v>849356.02</v>
      </c>
    </row>
    <row r="54" spans="1:3" x14ac:dyDescent="0.2">
      <c r="A54" s="23">
        <v>8250</v>
      </c>
      <c r="B54" s="112" t="s">
        <v>44</v>
      </c>
      <c r="C54" s="114">
        <v>30434.92</v>
      </c>
    </row>
    <row r="55" spans="1:3" x14ac:dyDescent="0.2">
      <c r="A55" s="23">
        <v>8260</v>
      </c>
      <c r="B55" s="112" t="s">
        <v>43</v>
      </c>
      <c r="C55" s="114">
        <v>2211545.7000000002</v>
      </c>
    </row>
    <row r="56" spans="1:3" x14ac:dyDescent="0.2">
      <c r="A56" s="23">
        <v>8270</v>
      </c>
      <c r="B56" s="112" t="s">
        <v>42</v>
      </c>
      <c r="C56" s="114">
        <v>31562973.359999999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2024-10-17T16:45:30Z</cp:lastPrinted>
  <dcterms:created xsi:type="dcterms:W3CDTF">2012-12-11T20:36:24Z</dcterms:created>
  <dcterms:modified xsi:type="dcterms:W3CDTF">2024-10-24T18:45:35Z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