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4to TRIMESTRE\Información Contable\"/>
    </mc:Choice>
  </mc:AlternateContent>
  <xr:revisionPtr revIDLastSave="0" documentId="13_ncr:1_{EF04F259-AB88-477B-B518-458D0A4F9B6C}" xr6:coauthVersionLast="36" xr6:coauthVersionMax="36" xr10:uidLastSave="{00000000-0000-0000-0000-000000000000}"/>
  <bookViews>
    <workbookView xWindow="0" yWindow="0" windowWidth="28800" windowHeight="11925" tabRatio="863" activeTab="1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<sst xmlns="http://schemas.openxmlformats.org/spreadsheetml/2006/main" count="859" uniqueCount="603">
  <si>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</si>
  <si>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</si>
  <si>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</si>
  <si>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</si>
  <si>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</si>
  <si>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</si>
  <si>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</si>
  <si>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</si>
  <si>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</si>
  <si>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</si>
  <si>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</si>
  <si>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</si>
  <si>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</si>
  <si>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</si>
  <si>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</si>
  <si>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</si>
  <si>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</si>
  <si>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</si>
  <si>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</si>
  <si>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</si>
  <si>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</si>
  <si>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</si>
  <si>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</si>
  <si>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</si>
  <si>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</si>
  <si>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</si>
  <si>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</si>
  <si>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</si>
  <si>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</si>
  <si>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</si>
  <si>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</si>
  <si>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</si>
  <si>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</si>
  <si>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</si>
  <si>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</si>
  <si>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</si>
  <si>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</si>
  <si>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</si>
  <si>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</si>
  <si>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</si>
  <si>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</si>
  <si>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</si>
  <si>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</si>
  <si>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</si>
  <si>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</si>
  <si>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</si>
  <si>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</si>
  <si>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</si>
  <si>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</si>
  <si>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</si>
  <si>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</si>
  <si>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</si>
  <si>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</si>
  <si>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</si>
  <si>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</si>
  <si>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</si>
  <si>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</si>
  <si>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</si>
  <si>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</si>
  <si>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</si>
  <si>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</si>
  <si>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</si>
  <si>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</si>
  <si>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</si>
  <si>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</si>
  <si>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</si>
  <si>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</si>
  <si>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</si>
  <si>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</si>
  <si>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</si>
  <si>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</si>
  <si>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</si>
  <si>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</si>
  <si>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</si>
  <si>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</si>
  <si>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</si>
  <si>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</si>
  <si>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</si>
  <si>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</si>
  <si>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</si>
  <si>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</si>
  <si>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</si>
  <si>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</si>
  <si>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</si>
  <si>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</si>
  <si>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</si>
  <si>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</si>
  <si>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</si>
  <si>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</si>
  <si>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</si>
  <si>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</si>
  <si>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</si>
  <si>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</si>
  <si>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</si>
  <si>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</si>
  <si>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</si>
  <si>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</si>
  <si>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</si>
  <si>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</si>
  <si>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</si>
  <si>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</si>
  <si>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</si>
  <si>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</si>
  <si>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</si>
  <si>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</si>
  <si>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</si>
  <si>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</si>
  <si>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</si>
  <si>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</si>
  <si>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</si>
  <si>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</si>
  <si>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</si>
  <si>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</si>
  <si>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</si>
  <si>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</si>
  <si>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</si>
  <si>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</si>
  <si>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</si>
  <si>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</si>
  <si>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</si>
  <si>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</si>
  <si>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</si>
  <si>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</si>
  <si>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</si>
  <si>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</si>
  <si>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</si>
  <si>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</si>
  <si>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</si>
  <si>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</si>
  <si>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</si>
  <si>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</si>
  <si>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</si>
  <si>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</si>
  <si>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</si>
  <si>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</si>
  <si>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</si>
  <si>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</si>
  <si>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</si>
  <si>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</si>
  <si>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</si>
  <si>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</si>
  <si>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</si>
  <si>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</si>
  <si>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</si>
  <si>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</si>
  <si>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</si>
  <si>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</si>
  <si>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</si>
  <si>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</si>
  <si>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</si>
  <si>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</si>
  <si>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</si>
  <si>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</si>
  <si>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</si>
  <si>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</si>
  <si>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</si>
  <si>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</si>
  <si>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</si>
  <si>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</si>
  <si>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</si>
  <si>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</si>
  <si>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</si>
  <si>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</si>
  <si>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</si>
  <si>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</si>
  <si>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</si>
  <si>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</si>
  <si>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</si>
  <si>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</si>
  <si>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</si>
  <si>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</si>
  <si>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</si>
  <si>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</si>
  <si>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</si>
  <si>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</si>
  <si>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</si>
  <si>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</si>
  <si>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</si>
  <si>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</si>
  <si>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</si>
  <si>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</si>
  <si>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</si>
  <si>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</si>
  <si>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</si>
  <si>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</si>
  <si>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</si>
  <si>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</si>
  <si>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</si>
  <si>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</si>
  <si>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</si>
  <si>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</si>
  <si>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</si>
  <si>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</si>
  <si>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</si>
  <si>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</si>
  <si>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</si>
  <si>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</si>
  <si>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</si>
  <si>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</si>
  <si>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</si>
  <si>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</si>
  <si>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</si>
  <si>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</si>
  <si>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</si>
  <si>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</si>
  <si>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</si>
  <si>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</si>
  <si>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</si>
  <si>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</si>
  <si>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</si>
  <si>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</si>
  <si>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</si>
  <si>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</si>
  <si>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</si>
  <si>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</si>
  <si>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</si>
  <si>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</si>
  <si>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</si>
  <si>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</si>
  <si>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</si>
  <si>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</si>
  <si>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</si>
  <si>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</si>
  <si>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</si>
  <si>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</si>
  <si>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</si>
  <si>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</si>
  <si>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</si>
  <si>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</si>
  <si>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</si>
  <si>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</si>
  <si>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</si>
  <si>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</si>
  <si>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</si>
  <si>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</si>
  <si>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</si>
  <si>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</si>
  <si>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</si>
  <si>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</si>
  <si>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</si>
  <si>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</si>
  <si>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</si>
  <si>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</si>
  <si>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</si>
  <si>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</si>
  <si>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</si>
  <si>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</si>
  <si>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</si>
  <si>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</si>
  <si>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</si>
  <si>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</si>
  <si>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</si>
  <si>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</si>
  <si>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</si>
  <si>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</si>
  <si>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</si>
  <si>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</si>
  <si>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</si>
  <si>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</si>
  <si>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</si>
  <si>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</si>
  <si>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</si>
  <si>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</si>
  <si>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</si>
  <si>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</si>
  <si>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</si>
  <si>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</si>
  <si>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</si>
  <si>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</si>
  <si>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</si>
  <si>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</si>
  <si>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</si>
  <si>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</si>
  <si>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</si>
  <si>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</si>
  <si>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</si>
  <si>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</si>
  <si>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</si>
  <si>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</si>
  <si>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</si>
  <si>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</si>
  <si>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</si>
  <si>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</si>
  <si>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</si>
  <si>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</si>
  <si>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</si>
  <si>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</si>
  <si>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</si>
  <si>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</si>
  <si>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</si>
  <si>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</si>
  <si>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</si>
  <si>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</si>
  <si>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</si>
  <si>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</si>
  <si>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</si>
  <si>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</si>
  <si>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</si>
  <si>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</si>
  <si>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</si>
  <si>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</si>
  <si>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</si>
  <si>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</si>
  <si>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</si>
  <si>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</si>
  <si>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</si>
  <si>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</si>
  <si>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</si>
  <si>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</si>
  <si>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</si>
  <si>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</si>
  <si>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</si>
  <si>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</si>
  <si>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</si>
  <si>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</si>
  <si>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</si>
  <si>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</si>
  <si>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</si>
  <si>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</si>
  <si>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</si>
  <si>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</si>
  <si>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</si>
  <si>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</si>
  <si>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</si>
  <si>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</si>
  <si>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</si>
  <si>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</si>
  <si>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</si>
  <si>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</si>
  <si>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</si>
  <si>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</si>
  <si>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</si>
  <si>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</si>
  <si>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</si>
  <si>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</si>
  <si>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</si>
  <si>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</si>
  <si>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</si>
  <si>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</si>
  <si>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</si>
  <si>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</si>
  <si>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</si>
  <si>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</si>
  <si>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</si>
  <si>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</si>
  <si>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</si>
  <si>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</si>
  <si>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</si>
  <si>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</si>
  <si>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</si>
  <si>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</si>
  <si>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</si>
  <si>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</si>
  <si>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</si>
  <si>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</si>
  <si>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</si>
  <si>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</si>
  <si>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</si>
  <si>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</si>
  <si>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</si>
  <si>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</si>
  <si>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</si>
  <si>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</si>
  <si>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</si>
  <si>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</si>
  <si>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</si>
  <si>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</si>
  <si>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</si>
  <si>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</si>
  <si>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</si>
  <si>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</si>
  <si>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</si>
  <si>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</si>
  <si>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</si>
  <si>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</si>
  <si>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</si>
  <si>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</si>
  <si>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</si>
  <si>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</si>
  <si>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</si>
  <si>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</si>
  <si>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</si>
  <si>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</si>
  <si>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</si>
  <si>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</si>
  <si>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</si>
  <si>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</si>
  <si>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</si>
  <si>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</si>
  <si>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</si>
  <si>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</si>
  <si>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</si>
  <si>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</si>
  <si>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</si>
  <si>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</si>
  <si>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</si>
  <si>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</si>
  <si>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</si>
  <si>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</si>
  <si>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</si>
  <si>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</si>
  <si>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</si>
  <si>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</si>
  <si>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</si>
  <si>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</si>
  <si>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</si>
  <si>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</si>
  <si>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</si>
  <si>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</si>
  <si>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</si>
  <si>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</si>
  <si>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</si>
  <si>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</si>
  <si>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</si>
  <si>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</si>
  <si>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</si>
  <si>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</si>
  <si>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</si>
  <si>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</si>
  <si>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</si>
  <si>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</si>
  <si>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</si>
  <si>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</si>
  <si>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</si>
  <si>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</si>
  <si>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</si>
  <si>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</si>
  <si>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</si>
  <si>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</si>
  <si>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</si>
  <si>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</si>
  <si>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</si>
  <si>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</si>
  <si>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</si>
  <si>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</si>
  <si>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</si>
  <si>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</si>
  <si>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</si>
  <si>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</si>
  <si>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</si>
  <si>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</si>
  <si>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</si>
  <si>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</si>
  <si>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</si>
  <si>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</si>
  <si>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</si>
  <si>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</si>
  <si>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</si>
  <si>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</si>
  <si>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</si>
  <si>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</si>
  <si>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</si>
  <si>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</si>
  <si>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</si>
  <si>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</si>
  <si>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</si>
  <si>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</si>
  <si>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</si>
  <si>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</si>
  <si>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</si>
  <si>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</si>
  <si>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</si>
  <si>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</si>
  <si>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</si>
  <si>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</si>
  <si>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</si>
  <si>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</si>
  <si>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</si>
  <si>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</si>
  <si>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</si>
  <si>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</si>
  <si>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</si>
  <si>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</si>
  <si>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</si>
  <si>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</si>
  <si>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</si>
  <si>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</si>
  <si>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</si>
  <si>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</si>
  <si>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</si>
  <si>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</si>
  <si>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</si>
  <si>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</si>
  <si>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</si>
  <si>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</si>
  <si>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</si>
  <si>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</si>
  <si>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</si>
  <si>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</si>
  <si>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</si>
  <si>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</si>
  <si>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</si>
  <si>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</si>
  <si>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</si>
  <si>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</si>
  <si>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</si>
  <si>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</si>
  <si>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</si>
  <si>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</si>
  <si>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</si>
  <si>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</si>
  <si>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</si>
  <si>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</si>
  <si>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</si>
  <si>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</si>
  <si>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</si>
  <si>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</si>
  <si>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</si>
  <si>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</si>
  <si>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</si>
  <si>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</si>
  <si>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</si>
  <si>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</si>
  <si>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</si>
  <si>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</si>
  <si>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</si>
  <si>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</si>
  <si>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</si>
  <si>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</si>
  <si>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</si>
  <si>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</si>
  <si>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</si>
  <si>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</si>
  <si>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</si>
  <si>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</si>
  <si>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</si>
  <si>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</si>
  <si>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</si>
  <si>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</si>
  <si>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</si>
  <si>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</si>
  <si>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</si>
  <si>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</si>
  <si>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</si>
  <si>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</si>
  <si>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</si>
  <si>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</si>
  <si>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</si>
  <si>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</si>
  <si>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</si>
  <si>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</si>
  <si>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</si>
  <si>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</si>
  <si>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</si>
  <si>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</si>
  <si>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</si>
  <si>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</si>
  <si>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</si>
  <si>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</si>
  <si>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</si>
  <si>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</si>
  <si>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</si>
  <si>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</si>
  <si>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</si>
  <si>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</si>
  <si>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</si>
  <si>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</si>
  <si>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</si>
  <si>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</si>
  <si>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</si>
  <si>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</si>
  <si>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</si>
  <si>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</si>
  <si>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</si>
  <si>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</si>
  <si>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</si>
  <si>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</si>
  <si>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</si>
  <si>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</si>
  <si>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</si>
  <si>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</si>
  <si>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</si>
  <si>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</si>
  <si>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</si>
  <si>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</si>
  <si>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</si>
  <si>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</si>
  <si>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</si>
  <si>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</si>
  <si>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</si>
  <si>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</si>
  <si>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</si>
  <si>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</si>
  <si>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</si>
  <si>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</si>
  <si>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</si>
  <si>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</si>
  <si>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</si>
  <si>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</si>
  <si>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</si>
  <si>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</si>
  <si>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</si>
  <si>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</si>
  <si>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</si>
  <si>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</si>
  <si>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</si>
  <si>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</si>
  <si>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</si>
  <si>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</si>
  <si>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</si>
  <si>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</si>
  <si>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UNIVERSIDAD POLITECNICA DEL BICENTENARIO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</si>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</sst>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E41" sqref="E41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10.7109375" style="1" bestFit="1" customWidth="1"/>
    <col min="4" max="16384" width="12.85546875" style="1"/>
  </cols>
  <sheetData>
    <row r="1" spans="1:4" ht="16.149999999999999" customHeight="1" x14ac:dyDescent="0.2">
      <c r="A1" s="161" t="s">
        <v>601</v>
      </c>
      <c r="B1" s="162"/>
      <c r="C1" s="115" t="s">
        <v>495</v>
      </c>
      <c r="D1" s="116">
        <v>2024</v>
      </c>
    </row>
    <row r="2" spans="1:4" ht="16.149999999999999" customHeight="1" x14ac:dyDescent="0.2">
      <c r="A2" s="163" t="s">
        <v>494</v>
      </c>
      <c r="B2" s="164"/>
      <c r="C2" s="10" t="s">
        <v>496</v>
      </c>
      <c r="D2" s="117" t="s">
        <v>501</v>
      </c>
    </row>
    <row r="3" spans="1:4" ht="16.149999999999999" customHeight="1" x14ac:dyDescent="0.2">
      <c r="A3" s="165" t="s">
        <v>602</v>
      </c>
      <c r="B3" s="166"/>
      <c r="C3" s="10" t="s">
        <v>497</v>
      </c>
      <c r="D3" s="118">
        <v>4</v>
      </c>
    </row>
    <row r="4" spans="1:4" ht="16.149999999999999" customHeight="1" x14ac:dyDescent="0.2">
      <c r="A4" s="167" t="s">
        <v>516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517</v>
      </c>
    </row>
    <row r="41" spans="1:2" x14ac:dyDescent="0.2">
      <c r="A41" s="4"/>
      <c r="B41" s="37" t="s">
        <v>555</v>
      </c>
    </row>
    <row r="42" spans="1:2" x14ac:dyDescent="0.2">
      <c r="A42" s="4"/>
      <c r="B42" s="37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showGridLines="0" tabSelected="1" topLeftCell="A88" zoomScaleNormal="100" workbookViewId="0">
      <selection activeCell="C95" sqref="C95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4" t="s">
        <v>601</v>
      </c>
      <c r="B1" s="164"/>
      <c r="C1" s="164"/>
      <c r="D1" s="10" t="s">
        <v>498</v>
      </c>
      <c r="E1" s="19">
        <v>2024</v>
      </c>
    </row>
    <row r="2" spans="1:5" s="11" customFormat="1" ht="18.95" customHeight="1" x14ac:dyDescent="0.25">
      <c r="A2" s="164" t="s">
        <v>503</v>
      </c>
      <c r="B2" s="164"/>
      <c r="C2" s="164"/>
      <c r="D2" s="10" t="s">
        <v>499</v>
      </c>
      <c r="E2" s="19" t="s">
        <v>501</v>
      </c>
    </row>
    <row r="3" spans="1:5" s="11" customFormat="1" ht="18.95" customHeight="1" x14ac:dyDescent="0.25">
      <c r="A3" s="164" t="s">
        <v>602</v>
      </c>
      <c r="B3" s="164"/>
      <c r="C3" s="164"/>
      <c r="D3" s="10" t="s">
        <v>500</v>
      </c>
      <c r="E3" s="19">
        <v>4</v>
      </c>
    </row>
    <row r="4" spans="1:5" s="11" customFormat="1" ht="18.95" customHeight="1" x14ac:dyDescent="0.25">
      <c r="A4" s="164" t="s">
        <v>516</v>
      </c>
      <c r="B4" s="164"/>
      <c r="C4" s="164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9" t="s">
        <v>276</v>
      </c>
      <c r="E8" s="160" t="s">
        <v>597</v>
      </c>
    </row>
    <row r="9" spans="1:5" x14ac:dyDescent="0.2">
      <c r="A9" s="120">
        <v>4000</v>
      </c>
      <c r="B9" s="119" t="s">
        <v>557</v>
      </c>
      <c r="C9" s="121">
        <v>75501568.180000007</v>
      </c>
      <c r="D9" s="80"/>
      <c r="E9" s="40"/>
    </row>
    <row r="10" spans="1:5" x14ac:dyDescent="0.2">
      <c r="A10" s="120">
        <v>4100</v>
      </c>
      <c r="B10" s="119" t="s">
        <v>223</v>
      </c>
      <c r="C10" s="121">
        <f>SUM(C11+C21+C27+C30+C36+C39+C48)</f>
        <v>8947082.0800000001</v>
      </c>
      <c r="D10" s="80"/>
      <c r="E10" s="40"/>
    </row>
    <row r="11" spans="1:5" x14ac:dyDescent="0.2">
      <c r="A11" s="120">
        <v>4110</v>
      </c>
      <c r="B11" s="119" t="s">
        <v>224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233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238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240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413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413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415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493</v>
      </c>
      <c r="C48" s="121">
        <f>SUM(C49:C56)</f>
        <v>8947082.0800000001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419</v>
      </c>
      <c r="C51" s="45">
        <v>8947082.0800000001</v>
      </c>
      <c r="D51" s="80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425</v>
      </c>
      <c r="C57" s="121">
        <f>+C58+C64</f>
        <v>64640607.57</v>
      </c>
      <c r="D57" s="80"/>
      <c r="E57" s="40"/>
    </row>
    <row r="58" spans="1:5" ht="22.5" x14ac:dyDescent="0.2">
      <c r="A58" s="120">
        <v>4210</v>
      </c>
      <c r="B58" s="122" t="s">
        <v>426</v>
      </c>
      <c r="C58" s="121">
        <f>SUM(C59:C63)</f>
        <v>20332847.810000002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341744.19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19991103.620000001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255</v>
      </c>
      <c r="C64" s="121">
        <f>SUM(C65:C68)</f>
        <v>44307759.759999998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44307759.759999998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260</v>
      </c>
      <c r="C69" s="121">
        <v>1913878.53</v>
      </c>
      <c r="D69" s="42"/>
      <c r="E69" s="42"/>
    </row>
    <row r="70" spans="1:5" x14ac:dyDescent="0.2">
      <c r="A70" s="123">
        <v>4310</v>
      </c>
      <c r="B70" s="119" t="s">
        <v>261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263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269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270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271</v>
      </c>
      <c r="C83" s="121">
        <v>1913878.53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1913878.53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23">
        <v>5000</v>
      </c>
      <c r="B94" s="119" t="s">
        <v>277</v>
      </c>
      <c r="C94" s="121">
        <f>C95+C123+C156+C166+C181+C210</f>
        <v>67949837.699999988</v>
      </c>
      <c r="D94" s="124">
        <v>1</v>
      </c>
      <c r="E94" s="42"/>
    </row>
    <row r="95" spans="1:5" x14ac:dyDescent="0.2">
      <c r="A95" s="123">
        <v>5100</v>
      </c>
      <c r="B95" s="119" t="s">
        <v>278</v>
      </c>
      <c r="C95" s="121">
        <f>C96+C103+C113</f>
        <v>61087604.559999995</v>
      </c>
      <c r="D95" s="124">
        <f>C95/$C$94</f>
        <v>0.89901030860004549</v>
      </c>
      <c r="E95" s="42"/>
    </row>
    <row r="96" spans="1:5" x14ac:dyDescent="0.2">
      <c r="A96" s="123">
        <v>5110</v>
      </c>
      <c r="B96" s="119" t="s">
        <v>279</v>
      </c>
      <c r="C96" s="121">
        <f>SUM(C97:C102)</f>
        <v>46296522.469999999</v>
      </c>
      <c r="D96" s="124">
        <f t="shared" ref="D96:D159" si="0">C96/$C$94</f>
        <v>0.68133381972743123</v>
      </c>
      <c r="E96" s="42"/>
    </row>
    <row r="97" spans="1:5" x14ac:dyDescent="0.2">
      <c r="A97" s="44">
        <v>5111</v>
      </c>
      <c r="B97" s="42" t="s">
        <v>280</v>
      </c>
      <c r="C97" s="45">
        <v>20198296.440000001</v>
      </c>
      <c r="D97" s="46">
        <f t="shared" si="0"/>
        <v>0.29725304906798922</v>
      </c>
      <c r="E97" s="42"/>
    </row>
    <row r="98" spans="1:5" x14ac:dyDescent="0.2">
      <c r="A98" s="44">
        <v>5112</v>
      </c>
      <c r="B98" s="42" t="s">
        <v>281</v>
      </c>
      <c r="C98" s="45">
        <v>11928885.890000001</v>
      </c>
      <c r="D98" s="46">
        <f t="shared" si="0"/>
        <v>0.17555429554764046</v>
      </c>
      <c r="E98" s="42"/>
    </row>
    <row r="99" spans="1:5" x14ac:dyDescent="0.2">
      <c r="A99" s="44">
        <v>5113</v>
      </c>
      <c r="B99" s="42" t="s">
        <v>282</v>
      </c>
      <c r="C99" s="45">
        <v>4849257.8499999996</v>
      </c>
      <c r="D99" s="46">
        <f t="shared" si="0"/>
        <v>7.1365260229311778E-2</v>
      </c>
      <c r="E99" s="42"/>
    </row>
    <row r="100" spans="1:5" x14ac:dyDescent="0.2">
      <c r="A100" s="44">
        <v>5114</v>
      </c>
      <c r="B100" s="42" t="s">
        <v>283</v>
      </c>
      <c r="C100" s="45">
        <v>7155080.1500000004</v>
      </c>
      <c r="D100" s="46">
        <f t="shared" si="0"/>
        <v>0.1052994442987463</v>
      </c>
      <c r="E100" s="42"/>
    </row>
    <row r="101" spans="1:5" x14ac:dyDescent="0.2">
      <c r="A101" s="44">
        <v>5115</v>
      </c>
      <c r="B101" s="42" t="s">
        <v>284</v>
      </c>
      <c r="C101" s="45">
        <v>2165002.14</v>
      </c>
      <c r="D101" s="46">
        <f t="shared" si="0"/>
        <v>3.1861770583743433E-2</v>
      </c>
      <c r="E101" s="42"/>
    </row>
    <row r="102" spans="1:5" x14ac:dyDescent="0.2">
      <c r="A102" s="44">
        <v>5116</v>
      </c>
      <c r="B102" s="42" t="s">
        <v>285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286</v>
      </c>
      <c r="C103" s="121">
        <f>SUM(C104:C112)</f>
        <v>2020490.73</v>
      </c>
      <c r="D103" s="124">
        <f t="shared" si="0"/>
        <v>2.9735033936659428E-2</v>
      </c>
      <c r="E103" s="42"/>
    </row>
    <row r="104" spans="1:5" x14ac:dyDescent="0.2">
      <c r="A104" s="44">
        <v>5121</v>
      </c>
      <c r="B104" s="42" t="s">
        <v>287</v>
      </c>
      <c r="C104" s="45">
        <v>901396.35</v>
      </c>
      <c r="D104" s="46">
        <f t="shared" si="0"/>
        <v>1.3265614466655307E-2</v>
      </c>
      <c r="E104" s="42"/>
    </row>
    <row r="105" spans="1:5" x14ac:dyDescent="0.2">
      <c r="A105" s="44">
        <v>5122</v>
      </c>
      <c r="B105" s="42" t="s">
        <v>288</v>
      </c>
      <c r="C105" s="45">
        <v>79908.84</v>
      </c>
      <c r="D105" s="46">
        <f t="shared" si="0"/>
        <v>1.1759975108814721E-3</v>
      </c>
      <c r="E105" s="42"/>
    </row>
    <row r="106" spans="1:5" x14ac:dyDescent="0.2">
      <c r="A106" s="44">
        <v>5123</v>
      </c>
      <c r="B106" s="42" t="s">
        <v>289</v>
      </c>
      <c r="C106" s="45">
        <v>988.9</v>
      </c>
      <c r="D106" s="46">
        <f t="shared" si="0"/>
        <v>1.4553382811096842E-5</v>
      </c>
      <c r="E106" s="42"/>
    </row>
    <row r="107" spans="1:5" x14ac:dyDescent="0.2">
      <c r="A107" s="44">
        <v>5124</v>
      </c>
      <c r="B107" s="42" t="s">
        <v>290</v>
      </c>
      <c r="C107" s="45">
        <v>193915.81</v>
      </c>
      <c r="D107" s="46">
        <f t="shared" si="0"/>
        <v>2.8538082880512905E-3</v>
      </c>
      <c r="E107" s="42"/>
    </row>
    <row r="108" spans="1:5" x14ac:dyDescent="0.2">
      <c r="A108" s="44">
        <v>5125</v>
      </c>
      <c r="B108" s="42" t="s">
        <v>291</v>
      </c>
      <c r="C108" s="45">
        <v>35711.17</v>
      </c>
      <c r="D108" s="46">
        <f t="shared" si="0"/>
        <v>5.2555195433527874E-4</v>
      </c>
      <c r="E108" s="42"/>
    </row>
    <row r="109" spans="1:5" x14ac:dyDescent="0.2">
      <c r="A109" s="44">
        <v>5126</v>
      </c>
      <c r="B109" s="42" t="s">
        <v>292</v>
      </c>
      <c r="C109" s="45">
        <v>421085.89</v>
      </c>
      <c r="D109" s="46">
        <f t="shared" si="0"/>
        <v>6.1970109753477758E-3</v>
      </c>
      <c r="E109" s="42"/>
    </row>
    <row r="110" spans="1:5" x14ac:dyDescent="0.2">
      <c r="A110" s="44">
        <v>5127</v>
      </c>
      <c r="B110" s="42" t="s">
        <v>293</v>
      </c>
      <c r="C110" s="45">
        <v>24644.6</v>
      </c>
      <c r="D110" s="46">
        <f t="shared" si="0"/>
        <v>3.626881363397282E-4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362839.17</v>
      </c>
      <c r="D112" s="46">
        <f t="shared" si="0"/>
        <v>5.3398092222374811E-3</v>
      </c>
      <c r="E112" s="42"/>
    </row>
    <row r="113" spans="1:5" x14ac:dyDescent="0.2">
      <c r="A113" s="123">
        <v>5130</v>
      </c>
      <c r="B113" s="119" t="s">
        <v>296</v>
      </c>
      <c r="C113" s="121">
        <f>SUM(C114:C122)</f>
        <v>12770591.360000001</v>
      </c>
      <c r="D113" s="124">
        <f t="shared" si="0"/>
        <v>0.18794145493595496</v>
      </c>
      <c r="E113" s="42"/>
    </row>
    <row r="114" spans="1:5" x14ac:dyDescent="0.2">
      <c r="A114" s="44">
        <v>5131</v>
      </c>
      <c r="B114" s="42" t="s">
        <v>297</v>
      </c>
      <c r="C114" s="45">
        <v>1126745.03</v>
      </c>
      <c r="D114" s="46">
        <f t="shared" si="0"/>
        <v>1.6582012086248151E-2</v>
      </c>
      <c r="E114" s="42"/>
    </row>
    <row r="115" spans="1:5" x14ac:dyDescent="0.2">
      <c r="A115" s="44">
        <v>5132</v>
      </c>
      <c r="B115" s="42" t="s">
        <v>298</v>
      </c>
      <c r="C115" s="45">
        <v>1030630.45</v>
      </c>
      <c r="D115" s="46">
        <f t="shared" si="0"/>
        <v>1.51675189358105E-2</v>
      </c>
      <c r="E115" s="42"/>
    </row>
    <row r="116" spans="1:5" x14ac:dyDescent="0.2">
      <c r="A116" s="44">
        <v>5133</v>
      </c>
      <c r="B116" s="42" t="s">
        <v>299</v>
      </c>
      <c r="C116" s="45">
        <v>3123054.08</v>
      </c>
      <c r="D116" s="46">
        <f t="shared" si="0"/>
        <v>4.5961170559205039E-2</v>
      </c>
      <c r="E116" s="42"/>
    </row>
    <row r="117" spans="1:5" x14ac:dyDescent="0.2">
      <c r="A117" s="44">
        <v>5134</v>
      </c>
      <c r="B117" s="42" t="s">
        <v>300</v>
      </c>
      <c r="C117" s="45">
        <v>78463.039999999994</v>
      </c>
      <c r="D117" s="46">
        <f t="shared" si="0"/>
        <v>1.1547200501996196E-3</v>
      </c>
      <c r="E117" s="42"/>
    </row>
    <row r="118" spans="1:5" x14ac:dyDescent="0.2">
      <c r="A118" s="44">
        <v>5135</v>
      </c>
      <c r="B118" s="42" t="s">
        <v>301</v>
      </c>
      <c r="C118" s="45">
        <v>5196520.04</v>
      </c>
      <c r="D118" s="46">
        <f t="shared" si="0"/>
        <v>7.6475827108561309E-2</v>
      </c>
      <c r="E118" s="42"/>
    </row>
    <row r="119" spans="1:5" x14ac:dyDescent="0.2">
      <c r="A119" s="44">
        <v>5136</v>
      </c>
      <c r="B119" s="42" t="s">
        <v>302</v>
      </c>
      <c r="C119" s="45">
        <v>72686.75</v>
      </c>
      <c r="D119" s="46">
        <f t="shared" si="0"/>
        <v>1.0697119001360029E-3</v>
      </c>
      <c r="E119" s="42"/>
    </row>
    <row r="120" spans="1:5" x14ac:dyDescent="0.2">
      <c r="A120" s="44">
        <v>5137</v>
      </c>
      <c r="B120" s="42" t="s">
        <v>303</v>
      </c>
      <c r="C120" s="45">
        <v>177198.19</v>
      </c>
      <c r="D120" s="46">
        <f t="shared" si="0"/>
        <v>2.6077794443355976E-3</v>
      </c>
      <c r="E120" s="42"/>
    </row>
    <row r="121" spans="1:5" x14ac:dyDescent="0.2">
      <c r="A121" s="44">
        <v>5138</v>
      </c>
      <c r="B121" s="42" t="s">
        <v>304</v>
      </c>
      <c r="C121" s="45">
        <v>753223.04</v>
      </c>
      <c r="D121" s="46">
        <f t="shared" si="0"/>
        <v>1.1084986594456578E-2</v>
      </c>
      <c r="E121" s="42"/>
    </row>
    <row r="122" spans="1:5" x14ac:dyDescent="0.2">
      <c r="A122" s="44">
        <v>5139</v>
      </c>
      <c r="B122" s="42" t="s">
        <v>305</v>
      </c>
      <c r="C122" s="45">
        <v>1212070.74</v>
      </c>
      <c r="D122" s="46">
        <f t="shared" si="0"/>
        <v>1.7837728257002153E-2</v>
      </c>
      <c r="E122" s="42"/>
    </row>
    <row r="123" spans="1:5" x14ac:dyDescent="0.2">
      <c r="A123" s="123">
        <v>5200</v>
      </c>
      <c r="B123" s="119" t="s">
        <v>306</v>
      </c>
      <c r="C123" s="121">
        <f>C124+C127+C130+C133+C138+C142+C145+C147+C153</f>
        <v>976764.78999999992</v>
      </c>
      <c r="D123" s="124">
        <f t="shared" si="0"/>
        <v>1.4374792097553459E-2</v>
      </c>
      <c r="E123" s="42"/>
    </row>
    <row r="124" spans="1:5" x14ac:dyDescent="0.2">
      <c r="A124" s="123">
        <v>5210</v>
      </c>
      <c r="B124" s="119" t="s">
        <v>307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310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257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258</v>
      </c>
      <c r="C133" s="121">
        <f>SUM(C134:C137)</f>
        <v>976764.78999999992</v>
      </c>
      <c r="D133" s="124">
        <f t="shared" si="0"/>
        <v>1.4374792097553459E-2</v>
      </c>
      <c r="E133" s="42"/>
    </row>
    <row r="134" spans="1:5" x14ac:dyDescent="0.2">
      <c r="A134" s="44">
        <v>5241</v>
      </c>
      <c r="B134" s="42" t="s">
        <v>315</v>
      </c>
      <c r="C134" s="45">
        <v>409730.43</v>
      </c>
      <c r="D134" s="46">
        <f t="shared" si="0"/>
        <v>6.0298956387352795E-3</v>
      </c>
      <c r="E134" s="42"/>
    </row>
    <row r="135" spans="1:5" x14ac:dyDescent="0.2">
      <c r="A135" s="44">
        <v>5242</v>
      </c>
      <c r="B135" s="42" t="s">
        <v>316</v>
      </c>
      <c r="C135" s="45">
        <v>184000</v>
      </c>
      <c r="D135" s="46">
        <f t="shared" si="0"/>
        <v>2.707879904178197E-3</v>
      </c>
      <c r="E135" s="42"/>
    </row>
    <row r="136" spans="1:5" x14ac:dyDescent="0.2">
      <c r="A136" s="44">
        <v>5243</v>
      </c>
      <c r="B136" s="42" t="s">
        <v>317</v>
      </c>
      <c r="C136" s="45">
        <v>383034.36</v>
      </c>
      <c r="D136" s="46">
        <f t="shared" si="0"/>
        <v>5.6370165546399831E-3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259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322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325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327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333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336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252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253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254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343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344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347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350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353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354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357</v>
      </c>
      <c r="C181" s="121">
        <f>C182+C191+C194+C200</f>
        <v>5885468.3500000006</v>
      </c>
      <c r="D181" s="124">
        <f t="shared" si="1"/>
        <v>8.6614899302401155E-2</v>
      </c>
      <c r="E181" s="42"/>
    </row>
    <row r="182" spans="1:5" x14ac:dyDescent="0.2">
      <c r="A182" s="123">
        <v>5510</v>
      </c>
      <c r="B182" s="119" t="s">
        <v>358</v>
      </c>
      <c r="C182" s="121">
        <f>SUM(C183:C190)</f>
        <v>5885444.4400000004</v>
      </c>
      <c r="D182" s="124">
        <f t="shared" si="1"/>
        <v>8.6614547425180988E-2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3785223.83</v>
      </c>
      <c r="D185" s="46">
        <f t="shared" si="1"/>
        <v>5.5706149685181672E-2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2550138.89</v>
      </c>
      <c r="D187" s="46">
        <f t="shared" si="1"/>
        <v>3.7529727462468986E-2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-449918.28</v>
      </c>
      <c r="D190" s="46">
        <f t="shared" si="1"/>
        <v>-6.6213297224696696E-3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368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374</v>
      </c>
      <c r="C200" s="121">
        <f>SUM(C201:C209)</f>
        <v>23.91</v>
      </c>
      <c r="D200" s="124">
        <f t="shared" si="1"/>
        <v>3.5187722015706894E-7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23.91</v>
      </c>
      <c r="D209" s="46">
        <f t="shared" si="1"/>
        <v>3.5187722015706894E-7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382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showGridLines="0" topLeftCell="A67" zoomScale="80" zoomScaleNormal="80" workbookViewId="0">
      <selection activeCell="F163" sqref="F163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0" t="s">
        <v>601</v>
      </c>
      <c r="B1" s="171"/>
      <c r="C1" s="171"/>
      <c r="D1" s="171"/>
      <c r="E1" s="171"/>
      <c r="F1" s="171"/>
      <c r="G1" s="10" t="s">
        <v>498</v>
      </c>
      <c r="H1" s="19">
        <v>2024</v>
      </c>
    </row>
    <row r="2" spans="1:8" s="11" customFormat="1" ht="18.95" customHeight="1" x14ac:dyDescent="0.25">
      <c r="A2" s="170" t="s">
        <v>502</v>
      </c>
      <c r="B2" s="171"/>
      <c r="C2" s="171"/>
      <c r="D2" s="171"/>
      <c r="E2" s="171"/>
      <c r="F2" s="171"/>
      <c r="G2" s="10" t="s">
        <v>499</v>
      </c>
      <c r="H2" s="19" t="s">
        <v>501</v>
      </c>
    </row>
    <row r="3" spans="1:8" s="11" customFormat="1" ht="18.95" customHeight="1" x14ac:dyDescent="0.25">
      <c r="A3" s="170" t="s">
        <v>602</v>
      </c>
      <c r="B3" s="171"/>
      <c r="C3" s="171"/>
      <c r="D3" s="171"/>
      <c r="E3" s="171"/>
      <c r="F3" s="171"/>
      <c r="G3" s="10" t="s">
        <v>500</v>
      </c>
      <c r="H3" s="19">
        <v>4</v>
      </c>
    </row>
    <row r="4" spans="1:8" s="11" customFormat="1" ht="18.95" customHeight="1" x14ac:dyDescent="0.25">
      <c r="A4" s="170" t="s">
        <v>516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0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7358948.71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0</v>
      </c>
      <c r="D15" s="18">
        <v>0</v>
      </c>
      <c r="E15" s="18">
        <v>0</v>
      </c>
      <c r="F15" s="18">
        <v>0</v>
      </c>
      <c r="G15" s="18">
        <v>40000</v>
      </c>
    </row>
    <row r="16" spans="1:8" x14ac:dyDescent="0.2">
      <c r="A16" s="16">
        <v>1124</v>
      </c>
      <c r="B16" s="14" t="s">
        <v>122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36098.71</v>
      </c>
      <c r="D20" s="18">
        <v>36098.71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820895</v>
      </c>
      <c r="D27" s="18">
        <v>820895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75498578.840000004</v>
      </c>
      <c r="D56" s="18">
        <f>SUM(D57:D63)</f>
        <v>7570447.6600000001</v>
      </c>
      <c r="E56" s="18">
        <f>SUM(E57:E63)</f>
        <v>-40046511.560000002</v>
      </c>
    </row>
    <row r="57" spans="1:10" x14ac:dyDescent="0.2">
      <c r="A57" s="16">
        <v>1231</v>
      </c>
      <c r="B57" s="14" t="s">
        <v>150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75031683.730000004</v>
      </c>
      <c r="D59" s="18">
        <v>3785223.83</v>
      </c>
      <c r="E59" s="18">
        <v>-20023255.780000001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466895.11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0</v>
      </c>
      <c r="D63" s="18">
        <v>3785223.83</v>
      </c>
      <c r="E63" s="18">
        <v>-20023255.780000001</v>
      </c>
    </row>
    <row r="64" spans="1:10" x14ac:dyDescent="0.2">
      <c r="A64" s="16">
        <v>1240</v>
      </c>
      <c r="B64" s="14" t="s">
        <v>157</v>
      </c>
      <c r="C64" s="18">
        <f>SUM(C65:C72)</f>
        <v>43035108.210000001</v>
      </c>
      <c r="D64" s="18">
        <f t="shared" ref="D64:E64" si="0">SUM(D65:D72)</f>
        <v>16141373.420000002</v>
      </c>
      <c r="E64" s="18">
        <f t="shared" si="0"/>
        <v>37227730.280000001</v>
      </c>
    </row>
    <row r="65" spans="1:9" x14ac:dyDescent="0.2">
      <c r="A65" s="16">
        <v>1241</v>
      </c>
      <c r="B65" s="14" t="s">
        <v>158</v>
      </c>
      <c r="C65" s="18">
        <v>16241575</v>
      </c>
      <c r="D65" s="18">
        <v>2373795.2599999998</v>
      </c>
      <c r="E65" s="18">
        <v>15288966.119999999</v>
      </c>
    </row>
    <row r="66" spans="1:9" x14ac:dyDescent="0.2">
      <c r="A66" s="16">
        <v>1242</v>
      </c>
      <c r="B66" s="14" t="s">
        <v>159</v>
      </c>
      <c r="C66" s="18">
        <v>6139208.1200000001</v>
      </c>
      <c r="D66" s="18">
        <v>2373795.2599999998</v>
      </c>
      <c r="E66" s="18">
        <v>5401103.71</v>
      </c>
    </row>
    <row r="67" spans="1:9" x14ac:dyDescent="0.2">
      <c r="A67" s="16">
        <v>1243</v>
      </c>
      <c r="B67" s="14" t="s">
        <v>160</v>
      </c>
      <c r="C67" s="18">
        <v>2347125.36</v>
      </c>
      <c r="D67" s="18">
        <v>2373795.2599999998</v>
      </c>
      <c r="E67" s="18">
        <v>2121591.5299999998</v>
      </c>
    </row>
    <row r="68" spans="1:9" x14ac:dyDescent="0.2">
      <c r="A68" s="16">
        <v>1244</v>
      </c>
      <c r="B68" s="14" t="s">
        <v>161</v>
      </c>
      <c r="C68" s="18">
        <v>2446637.35</v>
      </c>
      <c r="D68" s="18">
        <v>2550138.89</v>
      </c>
      <c r="E68" s="18">
        <v>1961690.88</v>
      </c>
    </row>
    <row r="69" spans="1:9" x14ac:dyDescent="0.2">
      <c r="A69" s="16">
        <v>1245</v>
      </c>
      <c r="B69" s="14" t="s">
        <v>162</v>
      </c>
      <c r="C69" s="18">
        <v>0</v>
      </c>
      <c r="D69" s="18">
        <v>2550138.89</v>
      </c>
      <c r="E69" s="18">
        <v>0</v>
      </c>
    </row>
    <row r="70" spans="1:9" x14ac:dyDescent="0.2">
      <c r="A70" s="16">
        <v>1246</v>
      </c>
      <c r="B70" s="14" t="s">
        <v>163</v>
      </c>
      <c r="C70" s="18">
        <v>15860562.380000001</v>
      </c>
      <c r="D70" s="18">
        <v>2550138.89</v>
      </c>
      <c r="E70" s="18">
        <v>12454378.039999999</v>
      </c>
    </row>
    <row r="71" spans="1:9" x14ac:dyDescent="0.2">
      <c r="A71" s="16">
        <v>1247</v>
      </c>
      <c r="B71" s="14" t="s">
        <v>164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1369570.97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168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174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8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">
        <f>SUM(C111:C119)</f>
        <v>3883943.67</v>
      </c>
      <c r="D110" s="18">
        <f>SUM(D111:D119)</f>
        <v>3883943.67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1191874.05</v>
      </c>
      <c r="D111" s="18">
        <f>C111</f>
        <v>1191874.05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1072342.81</v>
      </c>
      <c r="D112" s="18">
        <f t="shared" ref="D112:D119" si="1">C112</f>
        <v>1072342.81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1619491.18</v>
      </c>
      <c r="D117" s="18">
        <f t="shared" si="1"/>
        <v>1619491.18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235.63</v>
      </c>
      <c r="D119" s="18">
        <f t="shared" si="1"/>
        <v>235.63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5" t="s">
        <v>570</v>
      </c>
      <c r="B153" s="125"/>
      <c r="C153" s="125"/>
      <c r="D153" s="125"/>
      <c r="E153" s="125"/>
    </row>
    <row r="154" spans="1:5" x14ac:dyDescent="0.2">
      <c r="A154" s="126" t="s">
        <v>86</v>
      </c>
      <c r="B154" s="126" t="s">
        <v>83</v>
      </c>
      <c r="C154" s="126" t="s">
        <v>84</v>
      </c>
      <c r="D154" s="127" t="s">
        <v>87</v>
      </c>
      <c r="E154" s="127" t="s">
        <v>127</v>
      </c>
    </row>
    <row r="155" spans="1:5" x14ac:dyDescent="0.2">
      <c r="A155" s="128">
        <v>2170</v>
      </c>
      <c r="B155" s="129" t="s">
        <v>571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572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573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574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575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576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577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578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579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580</v>
      </c>
      <c r="B165" s="125"/>
      <c r="C165" s="125"/>
      <c r="D165" s="125"/>
      <c r="E165" s="125"/>
    </row>
    <row r="166" spans="1:5" x14ac:dyDescent="0.2">
      <c r="A166" s="126" t="s">
        <v>86</v>
      </c>
      <c r="B166" s="126" t="s">
        <v>83</v>
      </c>
      <c r="C166" s="126" t="s">
        <v>84</v>
      </c>
      <c r="D166" s="127" t="s">
        <v>87</v>
      </c>
      <c r="E166" s="127" t="s">
        <v>127</v>
      </c>
    </row>
    <row r="167" spans="1:5" x14ac:dyDescent="0.2">
      <c r="A167" s="128">
        <v>2190</v>
      </c>
      <c r="B167" s="129" t="s">
        <v>581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582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583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218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518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showGridLines="0" workbookViewId="0">
      <selection sqref="A1:C1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2" t="s">
        <v>601</v>
      </c>
      <c r="B1" s="172"/>
      <c r="C1" s="172"/>
      <c r="D1" s="21" t="s">
        <v>498</v>
      </c>
      <c r="E1" s="22">
        <v>2024</v>
      </c>
    </row>
    <row r="2" spans="1:5" ht="18.95" customHeight="1" x14ac:dyDescent="0.2">
      <c r="A2" s="172" t="s">
        <v>504</v>
      </c>
      <c r="B2" s="172"/>
      <c r="C2" s="172"/>
      <c r="D2" s="21" t="s">
        <v>499</v>
      </c>
      <c r="E2" s="22" t="s">
        <v>501</v>
      </c>
    </row>
    <row r="3" spans="1:5" ht="18.95" customHeight="1" x14ac:dyDescent="0.2">
      <c r="A3" s="172" t="s">
        <v>602</v>
      </c>
      <c r="B3" s="172"/>
      <c r="C3" s="172"/>
      <c r="D3" s="21" t="s">
        <v>500</v>
      </c>
      <c r="E3" s="22">
        <v>4</v>
      </c>
    </row>
    <row r="4" spans="1:5" ht="18.95" customHeight="1" x14ac:dyDescent="0.2">
      <c r="A4" s="172" t="s">
        <v>516</v>
      </c>
      <c r="B4" s="172"/>
      <c r="C4" s="172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118188816.52</v>
      </c>
    </row>
    <row r="10" spans="1:5" x14ac:dyDescent="0.2">
      <c r="A10" s="27">
        <v>3120</v>
      </c>
      <c r="B10" s="23" t="s">
        <v>384</v>
      </c>
      <c r="C10" s="28">
        <v>0</v>
      </c>
    </row>
    <row r="11" spans="1:5" x14ac:dyDescent="0.2">
      <c r="A11" s="27">
        <v>3130</v>
      </c>
      <c r="B11" s="23" t="s">
        <v>385</v>
      </c>
      <c r="C11" s="28">
        <v>765985.47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7551730.4800000004</v>
      </c>
    </row>
    <row r="16" spans="1:5" x14ac:dyDescent="0.2">
      <c r="A16" s="27">
        <v>3220</v>
      </c>
      <c r="B16" s="23" t="s">
        <v>388</v>
      </c>
      <c r="C16" s="28">
        <v>-37761182.280000001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showGridLines="0" topLeftCell="A121" zoomScale="130" zoomScaleNormal="130" workbookViewId="0">
      <selection activeCell="E145" sqref="E145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2" t="s">
        <v>601</v>
      </c>
      <c r="B1" s="172"/>
      <c r="C1" s="172"/>
      <c r="D1" s="21" t="s">
        <v>498</v>
      </c>
      <c r="E1" s="22">
        <v>2024</v>
      </c>
    </row>
    <row r="2" spans="1:5" s="29" customFormat="1" ht="18.95" customHeight="1" x14ac:dyDescent="0.25">
      <c r="A2" s="172" t="s">
        <v>505</v>
      </c>
      <c r="B2" s="172"/>
      <c r="C2" s="172"/>
      <c r="D2" s="21" t="s">
        <v>499</v>
      </c>
      <c r="E2" s="22" t="s">
        <v>501</v>
      </c>
    </row>
    <row r="3" spans="1:5" s="29" customFormat="1" ht="18.95" customHeight="1" x14ac:dyDescent="0.25">
      <c r="A3" s="172" t="s">
        <v>602</v>
      </c>
      <c r="B3" s="172"/>
      <c r="C3" s="172"/>
      <c r="D3" s="21" t="s">
        <v>500</v>
      </c>
      <c r="E3" s="22">
        <v>4</v>
      </c>
    </row>
    <row r="4" spans="1:5" s="29" customFormat="1" ht="18.95" customHeight="1" x14ac:dyDescent="0.25">
      <c r="A4" s="172" t="s">
        <v>516</v>
      </c>
      <c r="B4" s="172"/>
      <c r="C4" s="172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57"/>
    </row>
    <row r="8" spans="1:5" x14ac:dyDescent="0.2">
      <c r="A8" s="26" t="s">
        <v>86</v>
      </c>
      <c r="B8" s="26" t="s">
        <v>83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23130651.82</v>
      </c>
      <c r="D10" s="28">
        <v>18786042.34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4">
        <f>SUM(C9:C15)</f>
        <v>23130651.82</v>
      </c>
      <c r="D16" s="84">
        <f>SUM(D9:D15)</f>
        <v>18786042.34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149</v>
      </c>
      <c r="C21" s="84">
        <f>SUM(C22:C28)</f>
        <v>0</v>
      </c>
      <c r="D21" s="84">
        <f>SUM(D22:D28)</f>
        <v>466895.11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155</v>
      </c>
      <c r="C27" s="28">
        <v>0</v>
      </c>
      <c r="D27" s="28">
        <v>466895.11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f>SUM(C30:C37)</f>
        <v>545945.28</v>
      </c>
      <c r="D29" s="84">
        <f>SUM(D30:D37)</f>
        <v>360212.68</v>
      </c>
    </row>
    <row r="30" spans="1:4" x14ac:dyDescent="0.2">
      <c r="A30" s="27">
        <v>1241</v>
      </c>
      <c r="B30" s="23" t="s">
        <v>158</v>
      </c>
      <c r="C30" s="28">
        <v>132485.45000000001</v>
      </c>
      <c r="D30" s="28">
        <v>228212.68</v>
      </c>
    </row>
    <row r="31" spans="1:4" x14ac:dyDescent="0.2">
      <c r="A31" s="27">
        <v>1242</v>
      </c>
      <c r="B31" s="23" t="s">
        <v>159</v>
      </c>
      <c r="C31" s="28">
        <v>210545.22</v>
      </c>
      <c r="D31" s="28">
        <v>0</v>
      </c>
    </row>
    <row r="32" spans="1:4" x14ac:dyDescent="0.2">
      <c r="A32" s="27">
        <v>1243</v>
      </c>
      <c r="B32" s="23" t="s">
        <v>160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202914.61</v>
      </c>
      <c r="D35" s="28">
        <v>132000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167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168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169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170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171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172</v>
      </c>
      <c r="C43" s="136">
        <v>0</v>
      </c>
      <c r="D43" s="136">
        <v>0</v>
      </c>
    </row>
    <row r="44" spans="1:5" x14ac:dyDescent="0.2">
      <c r="B44" s="85" t="s">
        <v>520</v>
      </c>
      <c r="C44" s="84">
        <f>C21+C29+C38</f>
        <v>545945.28</v>
      </c>
      <c r="D44" s="84">
        <f>D21+D29+D38</f>
        <v>827107.79</v>
      </c>
    </row>
    <row r="45" spans="1:5" x14ac:dyDescent="0.2">
      <c r="E45" s="156"/>
    </row>
    <row r="46" spans="1:5" x14ac:dyDescent="0.2">
      <c r="A46" s="25" t="s">
        <v>592</v>
      </c>
      <c r="B46" s="25"/>
      <c r="C46" s="25"/>
      <c r="D46" s="25"/>
      <c r="E46" s="157"/>
    </row>
    <row r="47" spans="1:5" x14ac:dyDescent="0.2">
      <c r="A47" s="26" t="s">
        <v>86</v>
      </c>
      <c r="B47" s="26" t="s">
        <v>83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521</v>
      </c>
      <c r="C48" s="84">
        <v>7551731.8499999996</v>
      </c>
      <c r="D48" s="84">
        <v>2604405.13</v>
      </c>
      <c r="E48" s="156"/>
    </row>
    <row r="49" spans="1:4" x14ac:dyDescent="0.2">
      <c r="A49" s="27"/>
      <c r="B49" s="85" t="s">
        <v>510</v>
      </c>
      <c r="C49" s="84">
        <f>C54+C66+C94+C97+C50</f>
        <v>7324496.8200000003</v>
      </c>
      <c r="D49" s="84">
        <f>D54+D66+D94+D97+D50</f>
        <v>8475564.8000000007</v>
      </c>
    </row>
    <row r="50" spans="1:4" x14ac:dyDescent="0.2">
      <c r="A50" s="100">
        <v>5100</v>
      </c>
      <c r="B50" s="101" t="s">
        <v>278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145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145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540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5885468.3500000006</v>
      </c>
      <c r="D66" s="84">
        <f>D67+D76+D79+D85</f>
        <v>7764352.8700000001</v>
      </c>
    </row>
    <row r="67" spans="1:4" x14ac:dyDescent="0.2">
      <c r="A67" s="27">
        <v>5510</v>
      </c>
      <c r="B67" s="23" t="s">
        <v>358</v>
      </c>
      <c r="C67" s="28">
        <f>SUM(C68:C75)</f>
        <v>5885444.4400000004</v>
      </c>
      <c r="D67" s="28">
        <f>SUM(D68:D75)</f>
        <v>7764345.9699999997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3785223.83</v>
      </c>
      <c r="D70" s="28">
        <v>3785223.81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2550138.89</v>
      </c>
      <c r="D72" s="28">
        <v>3268594.44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-449918.28</v>
      </c>
      <c r="D75" s="28">
        <v>710527.72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23.91</v>
      </c>
      <c r="D85" s="28">
        <f>SUM(D86:D93)</f>
        <v>6.9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23.91</v>
      </c>
      <c r="D93" s="28">
        <v>6.9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1439028.47</v>
      </c>
      <c r="D97" s="84">
        <f>SUM(D98:D102)</f>
        <v>711211.93</v>
      </c>
    </row>
    <row r="98" spans="1:4" x14ac:dyDescent="0.2">
      <c r="A98" s="27">
        <v>2111</v>
      </c>
      <c r="B98" s="23" t="s">
        <v>523</v>
      </c>
      <c r="C98" s="28">
        <v>375843.14</v>
      </c>
      <c r="D98" s="28">
        <v>0</v>
      </c>
    </row>
    <row r="99" spans="1:4" x14ac:dyDescent="0.2">
      <c r="A99" s="27">
        <v>2112</v>
      </c>
      <c r="B99" s="23" t="s">
        <v>524</v>
      </c>
      <c r="C99" s="28">
        <v>242372.47</v>
      </c>
      <c r="D99" s="28">
        <v>134694.63</v>
      </c>
    </row>
    <row r="100" spans="1:4" x14ac:dyDescent="0.2">
      <c r="A100" s="27">
        <v>2112</v>
      </c>
      <c r="B100" s="23" t="s">
        <v>525</v>
      </c>
      <c r="C100" s="28">
        <v>820812.86</v>
      </c>
      <c r="D100" s="28">
        <v>576517.30000000005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5" t="s">
        <v>528</v>
      </c>
      <c r="C103" s="84">
        <f>+C104</f>
        <v>1773962.12</v>
      </c>
      <c r="D103" s="84">
        <f>+D104</f>
        <v>412000</v>
      </c>
    </row>
    <row r="104" spans="1:4" x14ac:dyDescent="0.2">
      <c r="A104" s="100">
        <v>3100</v>
      </c>
      <c r="B104" s="106" t="s">
        <v>541</v>
      </c>
      <c r="C104" s="107">
        <f>SUM(C105:C108)</f>
        <v>1773962.12</v>
      </c>
      <c r="D104" s="107">
        <f>SUM(D105:D108)</f>
        <v>412000</v>
      </c>
    </row>
    <row r="105" spans="1:4" x14ac:dyDescent="0.2">
      <c r="A105" s="103"/>
      <c r="B105" s="108" t="s">
        <v>542</v>
      </c>
      <c r="C105" s="109">
        <v>826500</v>
      </c>
      <c r="D105" s="109">
        <v>412000</v>
      </c>
    </row>
    <row r="106" spans="1:4" x14ac:dyDescent="0.2">
      <c r="A106" s="103"/>
      <c r="B106" s="108" t="s">
        <v>543</v>
      </c>
      <c r="C106" s="109">
        <v>0</v>
      </c>
      <c r="D106" s="109">
        <v>0</v>
      </c>
    </row>
    <row r="107" spans="1:4" x14ac:dyDescent="0.2">
      <c r="A107" s="103"/>
      <c r="B107" s="108" t="s">
        <v>544</v>
      </c>
      <c r="C107" s="109">
        <v>0</v>
      </c>
      <c r="D107" s="109">
        <v>0</v>
      </c>
    </row>
    <row r="108" spans="1:4" x14ac:dyDescent="0.2">
      <c r="A108" s="103"/>
      <c r="B108" s="108" t="s">
        <v>545</v>
      </c>
      <c r="C108" s="109">
        <v>947462.12</v>
      </c>
      <c r="D108" s="109">
        <v>0</v>
      </c>
    </row>
    <row r="109" spans="1:4" x14ac:dyDescent="0.2">
      <c r="A109" s="103"/>
      <c r="B109" s="110" t="s">
        <v>546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173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547</v>
      </c>
      <c r="C111" s="109">
        <v>0</v>
      </c>
      <c r="D111" s="109">
        <v>0</v>
      </c>
    </row>
    <row r="112" spans="1:4" x14ac:dyDescent="0.2">
      <c r="A112" s="103"/>
      <c r="B112" s="110" t="s">
        <v>548</v>
      </c>
      <c r="C112" s="102">
        <f>+C113+C135</f>
        <v>19.77</v>
      </c>
      <c r="D112" s="102">
        <f>+D113+D135</f>
        <v>1.67</v>
      </c>
    </row>
    <row r="113" spans="1:4" x14ac:dyDescent="0.2">
      <c r="A113" s="100">
        <v>4300</v>
      </c>
      <c r="B113" s="106" t="s">
        <v>596</v>
      </c>
      <c r="C113" s="107">
        <f>C127+C114+C117+C123+C125</f>
        <v>19.77</v>
      </c>
      <c r="D113" s="111">
        <f>D127+D114+D117+D123+D125</f>
        <v>1.67</v>
      </c>
    </row>
    <row r="114" spans="1:4" x14ac:dyDescent="0.2">
      <c r="A114" s="100">
        <v>4310</v>
      </c>
      <c r="B114" s="106" t="s">
        <v>261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430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263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269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270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271</v>
      </c>
      <c r="C127" s="141">
        <f>SUM(C128:C134)</f>
        <v>19.77</v>
      </c>
      <c r="D127" s="141">
        <f>SUM(D128:D134)</f>
        <v>1.67</v>
      </c>
    </row>
    <row r="128" spans="1:4" x14ac:dyDescent="0.2">
      <c r="A128" s="81">
        <v>4392</v>
      </c>
      <c r="B128" s="137" t="s">
        <v>272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431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273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274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275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432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271</v>
      </c>
      <c r="C134" s="109">
        <v>19.77</v>
      </c>
      <c r="D134" s="109">
        <v>1.67</v>
      </c>
    </row>
    <row r="135" spans="1:4" x14ac:dyDescent="0.2">
      <c r="A135" s="34">
        <v>1120</v>
      </c>
      <c r="B135" s="88" t="s">
        <v>529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530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536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537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0</v>
      </c>
      <c r="D144" s="28">
        <v>0</v>
      </c>
    </row>
    <row r="145" spans="1:4" x14ac:dyDescent="0.2">
      <c r="A145" s="27"/>
      <c r="B145" s="91" t="s">
        <v>539</v>
      </c>
      <c r="C145" s="84">
        <f>C48+C49+C103-C109-C112</f>
        <v>16650171.02</v>
      </c>
      <c r="D145" s="84">
        <f>D48+D49+D103-D109-D112</f>
        <v>11491968.26</v>
      </c>
    </row>
    <row r="147" spans="1:4" x14ac:dyDescent="0.2">
      <c r="B147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D6" sqref="D6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3" t="s">
        <v>601</v>
      </c>
      <c r="B1" s="174"/>
      <c r="C1" s="175"/>
    </row>
    <row r="2" spans="1:3" s="30" customFormat="1" ht="18" customHeight="1" x14ac:dyDescent="0.25">
      <c r="A2" s="176" t="s">
        <v>506</v>
      </c>
      <c r="B2" s="177"/>
      <c r="C2" s="178"/>
    </row>
    <row r="3" spans="1:3" s="30" customFormat="1" ht="18" customHeight="1" x14ac:dyDescent="0.25">
      <c r="A3" s="176" t="s">
        <v>602</v>
      </c>
      <c r="B3" s="177"/>
      <c r="C3" s="178"/>
    </row>
    <row r="4" spans="1:3" s="32" customFormat="1" ht="18" customHeight="1" x14ac:dyDescent="0.2">
      <c r="A4" s="179" t="s">
        <v>507</v>
      </c>
      <c r="B4" s="180"/>
      <c r="C4" s="181"/>
    </row>
    <row r="5" spans="1:3" s="32" customFormat="1" ht="18" customHeight="1" x14ac:dyDescent="0.2">
      <c r="A5" s="182" t="s">
        <v>406</v>
      </c>
      <c r="B5" s="183"/>
      <c r="C5" s="147">
        <v>2024</v>
      </c>
    </row>
    <row r="6" spans="1:3" x14ac:dyDescent="0.2">
      <c r="A6" s="47" t="s">
        <v>435</v>
      </c>
      <c r="B6" s="47"/>
      <c r="C6" s="92">
        <v>77275511.900000006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3">
        <f>SUM(C9:C14)</f>
        <v>19.77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19.77</v>
      </c>
    </row>
    <row r="15" spans="1:3" x14ac:dyDescent="0.2">
      <c r="A15" s="48"/>
      <c r="B15" s="55"/>
      <c r="C15" s="56"/>
    </row>
    <row r="16" spans="1:3" x14ac:dyDescent="0.2">
      <c r="A16" s="57" t="s">
        <v>598</v>
      </c>
      <c r="B16" s="49"/>
      <c r="C16" s="93">
        <f>SUM(C17:C19)</f>
        <v>1773962.12</v>
      </c>
    </row>
    <row r="17" spans="1:3" x14ac:dyDescent="0.2">
      <c r="A17" s="58">
        <v>3.1</v>
      </c>
      <c r="B17" s="52" t="s">
        <v>446</v>
      </c>
      <c r="C17" s="94">
        <v>0</v>
      </c>
    </row>
    <row r="18" spans="1:3" x14ac:dyDescent="0.2">
      <c r="A18" s="59">
        <v>3.2</v>
      </c>
      <c r="B18" s="52" t="s">
        <v>444</v>
      </c>
      <c r="C18" s="94">
        <v>0</v>
      </c>
    </row>
    <row r="19" spans="1:3" x14ac:dyDescent="0.2">
      <c r="A19" s="59">
        <v>3.3</v>
      </c>
      <c r="B19" s="54" t="s">
        <v>445</v>
      </c>
      <c r="C19" s="95">
        <v>1773962.12</v>
      </c>
    </row>
    <row r="20" spans="1:3" x14ac:dyDescent="0.2">
      <c r="A20" s="48"/>
      <c r="B20" s="60"/>
      <c r="C20" s="61"/>
    </row>
    <row r="21" spans="1:3" x14ac:dyDescent="0.2">
      <c r="A21" s="62" t="s">
        <v>549</v>
      </c>
      <c r="B21" s="62"/>
      <c r="C21" s="92">
        <f>C6+C8-C16</f>
        <v>75501569.549999997</v>
      </c>
    </row>
    <row r="23" spans="1:3" x14ac:dyDescent="0.2">
      <c r="B23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C31" sqref="C31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4" t="s">
        <v>601</v>
      </c>
      <c r="B1" s="185"/>
      <c r="C1" s="186"/>
    </row>
    <row r="2" spans="1:3" s="33" customFormat="1" ht="18.95" customHeight="1" x14ac:dyDescent="0.25">
      <c r="A2" s="187" t="s">
        <v>508</v>
      </c>
      <c r="B2" s="188"/>
      <c r="C2" s="189"/>
    </row>
    <row r="3" spans="1:3" s="33" customFormat="1" ht="18.95" customHeight="1" x14ac:dyDescent="0.25">
      <c r="A3" s="187" t="s">
        <v>602</v>
      </c>
      <c r="B3" s="188"/>
      <c r="C3" s="189"/>
    </row>
    <row r="4" spans="1:3" x14ac:dyDescent="0.2">
      <c r="A4" s="179" t="s">
        <v>507</v>
      </c>
      <c r="B4" s="180"/>
      <c r="C4" s="181"/>
    </row>
    <row r="5" spans="1:3" ht="22.15" customHeight="1" x14ac:dyDescent="0.2">
      <c r="A5" s="190" t="s">
        <v>406</v>
      </c>
      <c r="B5" s="191"/>
      <c r="C5" s="147">
        <v>2024</v>
      </c>
    </row>
    <row r="6" spans="1:3" x14ac:dyDescent="0.2">
      <c r="A6" s="72" t="s">
        <v>448</v>
      </c>
      <c r="B6" s="47"/>
      <c r="C6" s="96">
        <v>62619714.630000003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93">
        <f>SUM(C9:C29)</f>
        <v>555345.28</v>
      </c>
    </row>
    <row r="9" spans="1:3" x14ac:dyDescent="0.2">
      <c r="A9" s="82">
        <v>2.1</v>
      </c>
      <c r="B9" s="73" t="s">
        <v>289</v>
      </c>
      <c r="C9" s="97">
        <v>0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158</v>
      </c>
      <c r="C11" s="97">
        <v>141885.45000000001</v>
      </c>
    </row>
    <row r="12" spans="1:3" x14ac:dyDescent="0.2">
      <c r="A12" s="78">
        <v>2.4</v>
      </c>
      <c r="B12" s="65" t="s">
        <v>159</v>
      </c>
      <c r="C12" s="97">
        <v>210545.22</v>
      </c>
    </row>
    <row r="13" spans="1:3" x14ac:dyDescent="0.2">
      <c r="A13" s="78">
        <v>2.5</v>
      </c>
      <c r="B13" s="65" t="s">
        <v>160</v>
      </c>
      <c r="C13" s="97">
        <v>0</v>
      </c>
    </row>
    <row r="14" spans="1:3" x14ac:dyDescent="0.2">
      <c r="A14" s="78">
        <v>2.6</v>
      </c>
      <c r="B14" s="65" t="s">
        <v>161</v>
      </c>
      <c r="C14" s="97">
        <v>0</v>
      </c>
    </row>
    <row r="15" spans="1:3" x14ac:dyDescent="0.2">
      <c r="A15" s="78">
        <v>2.7</v>
      </c>
      <c r="B15" s="65" t="s">
        <v>162</v>
      </c>
      <c r="C15" s="97">
        <v>0</v>
      </c>
    </row>
    <row r="16" spans="1:3" x14ac:dyDescent="0.2">
      <c r="A16" s="78">
        <v>2.8</v>
      </c>
      <c r="B16" s="65" t="s">
        <v>163</v>
      </c>
      <c r="C16" s="97">
        <v>202914.61</v>
      </c>
    </row>
    <row r="17" spans="1:3" x14ac:dyDescent="0.2">
      <c r="A17" s="78">
        <v>2.9</v>
      </c>
      <c r="B17" s="65" t="s">
        <v>165</v>
      </c>
      <c r="C17" s="97">
        <v>0</v>
      </c>
    </row>
    <row r="18" spans="1:3" x14ac:dyDescent="0.2">
      <c r="A18" s="78" t="s">
        <v>450</v>
      </c>
      <c r="B18" s="65" t="s">
        <v>451</v>
      </c>
      <c r="C18" s="97">
        <v>0</v>
      </c>
    </row>
    <row r="19" spans="1:3" x14ac:dyDescent="0.2">
      <c r="A19" s="78" t="s">
        <v>476</v>
      </c>
      <c r="B19" s="65" t="s">
        <v>167</v>
      </c>
      <c r="C19" s="97">
        <v>0</v>
      </c>
    </row>
    <row r="20" spans="1:3" x14ac:dyDescent="0.2">
      <c r="A20" s="78" t="s">
        <v>477</v>
      </c>
      <c r="B20" s="65" t="s">
        <v>452</v>
      </c>
      <c r="C20" s="97">
        <v>0</v>
      </c>
    </row>
    <row r="21" spans="1:3" x14ac:dyDescent="0.2">
      <c r="A21" s="78" t="s">
        <v>478</v>
      </c>
      <c r="B21" s="65" t="s">
        <v>453</v>
      </c>
      <c r="C21" s="97">
        <v>0</v>
      </c>
    </row>
    <row r="22" spans="1:3" x14ac:dyDescent="0.2">
      <c r="A22" s="78" t="s">
        <v>479</v>
      </c>
      <c r="B22" s="65" t="s">
        <v>454</v>
      </c>
      <c r="C22" s="97">
        <v>0</v>
      </c>
    </row>
    <row r="23" spans="1:3" x14ac:dyDescent="0.2">
      <c r="A23" s="78" t="s">
        <v>455</v>
      </c>
      <c r="B23" s="65" t="s">
        <v>456</v>
      </c>
      <c r="C23" s="97">
        <v>0</v>
      </c>
    </row>
    <row r="24" spans="1:3" x14ac:dyDescent="0.2">
      <c r="A24" s="78" t="s">
        <v>457</v>
      </c>
      <c r="B24" s="65" t="s">
        <v>458</v>
      </c>
      <c r="C24" s="97">
        <v>0</v>
      </c>
    </row>
    <row r="25" spans="1:3" x14ac:dyDescent="0.2">
      <c r="A25" s="78" t="s">
        <v>459</v>
      </c>
      <c r="B25" s="65" t="s">
        <v>460</v>
      </c>
      <c r="C25" s="97">
        <v>0</v>
      </c>
    </row>
    <row r="26" spans="1:3" x14ac:dyDescent="0.2">
      <c r="A26" s="78" t="s">
        <v>461</v>
      </c>
      <c r="B26" s="65" t="s">
        <v>462</v>
      </c>
      <c r="C26" s="97">
        <v>0</v>
      </c>
    </row>
    <row r="27" spans="1:3" x14ac:dyDescent="0.2">
      <c r="A27" s="78" t="s">
        <v>463</v>
      </c>
      <c r="B27" s="65" t="s">
        <v>464</v>
      </c>
      <c r="C27" s="97">
        <v>0</v>
      </c>
    </row>
    <row r="28" spans="1:3" x14ac:dyDescent="0.2">
      <c r="A28" s="78" t="s">
        <v>465</v>
      </c>
      <c r="B28" s="65" t="s">
        <v>466</v>
      </c>
      <c r="C28" s="97">
        <v>0</v>
      </c>
    </row>
    <row r="29" spans="1:3" x14ac:dyDescent="0.2">
      <c r="A29" s="78" t="s">
        <v>467</v>
      </c>
      <c r="B29" s="73" t="s">
        <v>468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8">
        <f>SUM(C32:C38)</f>
        <v>5885468.3500000006</v>
      </c>
    </row>
    <row r="32" spans="1:3" x14ac:dyDescent="0.2">
      <c r="A32" s="78" t="s">
        <v>470</v>
      </c>
      <c r="B32" s="65" t="s">
        <v>358</v>
      </c>
      <c r="C32" s="97">
        <v>5885444.4400000004</v>
      </c>
    </row>
    <row r="33" spans="1:3" x14ac:dyDescent="0.2">
      <c r="A33" s="78" t="s">
        <v>471</v>
      </c>
      <c r="B33" s="65" t="s">
        <v>40</v>
      </c>
      <c r="C33" s="97">
        <v>0</v>
      </c>
    </row>
    <row r="34" spans="1:3" x14ac:dyDescent="0.2">
      <c r="A34" s="78" t="s">
        <v>472</v>
      </c>
      <c r="B34" s="65" t="s">
        <v>368</v>
      </c>
      <c r="C34" s="97">
        <v>0</v>
      </c>
    </row>
    <row r="35" spans="1:3" x14ac:dyDescent="0.2">
      <c r="A35" s="78" t="s">
        <v>473</v>
      </c>
      <c r="B35" s="65" t="s">
        <v>374</v>
      </c>
      <c r="C35" s="97">
        <v>23.91</v>
      </c>
    </row>
    <row r="36" spans="1:3" x14ac:dyDescent="0.2">
      <c r="A36" s="78" t="s">
        <v>474</v>
      </c>
      <c r="B36" s="65" t="s">
        <v>382</v>
      </c>
      <c r="C36" s="97">
        <v>0</v>
      </c>
    </row>
    <row r="37" spans="1:3" x14ac:dyDescent="0.2">
      <c r="A37" s="78" t="s">
        <v>551</v>
      </c>
      <c r="B37" s="65" t="s">
        <v>599</v>
      </c>
      <c r="C37" s="97">
        <v>0</v>
      </c>
    </row>
    <row r="38" spans="1:3" x14ac:dyDescent="0.2">
      <c r="A38" s="78" t="s">
        <v>552</v>
      </c>
      <c r="B38" s="73" t="s">
        <v>475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550</v>
      </c>
      <c r="B40" s="47"/>
      <c r="C40" s="92">
        <f>C6-C8+C31</f>
        <v>67949837.700000003</v>
      </c>
    </row>
    <row r="42" spans="1:3" x14ac:dyDescent="0.2">
      <c r="B42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showGridLines="0" workbookViewId="0">
      <selection activeCell="D53" sqref="D53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2" t="s">
        <v>601</v>
      </c>
      <c r="B1" s="193"/>
      <c r="C1" s="193"/>
      <c r="D1" s="193"/>
      <c r="E1" s="193"/>
      <c r="F1" s="193"/>
      <c r="G1" s="21" t="s">
        <v>498</v>
      </c>
      <c r="H1" s="22">
        <v>2024</v>
      </c>
    </row>
    <row r="2" spans="1:10" ht="18.95" customHeight="1" x14ac:dyDescent="0.2">
      <c r="A2" s="172" t="s">
        <v>509</v>
      </c>
      <c r="B2" s="193"/>
      <c r="C2" s="193"/>
      <c r="D2" s="193"/>
      <c r="E2" s="193"/>
      <c r="F2" s="193"/>
      <c r="G2" s="21" t="s">
        <v>499</v>
      </c>
      <c r="H2" s="22" t="s">
        <v>501</v>
      </c>
    </row>
    <row r="3" spans="1:10" ht="18.95" customHeight="1" x14ac:dyDescent="0.2">
      <c r="A3" s="194" t="s">
        <v>602</v>
      </c>
      <c r="B3" s="195"/>
      <c r="C3" s="195"/>
      <c r="D3" s="195"/>
      <c r="E3" s="195"/>
      <c r="F3" s="195"/>
      <c r="G3" s="21" t="s">
        <v>500</v>
      </c>
      <c r="H3" s="22">
        <v>4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46"/>
      <c r="H4" s="146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92" t="s">
        <v>553</v>
      </c>
      <c r="C39" s="192"/>
      <c r="D39" s="28"/>
      <c r="E39" s="28"/>
      <c r="F39" s="28"/>
    </row>
    <row r="40" spans="1:6" x14ac:dyDescent="0.2">
      <c r="B40" s="142" t="s">
        <v>406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73337636.739999995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-1136527.56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5074402.72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-77275511.900000006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2" t="s">
        <v>554</v>
      </c>
      <c r="C48" s="192"/>
    </row>
    <row r="49" spans="1:3" x14ac:dyDescent="0.2">
      <c r="B49" s="149" t="s">
        <v>406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-73337636.739999995</v>
      </c>
    </row>
    <row r="51" spans="1:3" x14ac:dyDescent="0.2">
      <c r="A51" s="23">
        <v>8220</v>
      </c>
      <c r="B51" s="112" t="s">
        <v>46</v>
      </c>
      <c r="C51" s="114">
        <v>11590895.82</v>
      </c>
    </row>
    <row r="52" spans="1:3" x14ac:dyDescent="0.2">
      <c r="A52" s="23">
        <v>8230</v>
      </c>
      <c r="B52" s="112" t="s">
        <v>600</v>
      </c>
      <c r="C52" s="114">
        <v>-2745747.7</v>
      </c>
    </row>
    <row r="53" spans="1:3" x14ac:dyDescent="0.2">
      <c r="A53" s="23">
        <v>8240</v>
      </c>
      <c r="B53" s="112" t="s">
        <v>45</v>
      </c>
      <c r="C53" s="114">
        <v>1872773.99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1448428.47</v>
      </c>
    </row>
    <row r="56" spans="1:3" x14ac:dyDescent="0.2">
      <c r="A56" s="23">
        <v>8270</v>
      </c>
      <c r="B56" s="112" t="s">
        <v>42</v>
      </c>
      <c r="C56" s="114">
        <v>61171286.159999996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de Departamento de Recursos Financieros</cp:lastModifiedBy>
  <cp:lastPrinted>2019-02-13T21:19:08Z</cp:lastPrinted>
  <dcterms:created xsi:type="dcterms:W3CDTF">2012-12-11T20:36:24Z</dcterms:created>
  <dcterms:modified xsi:type="dcterms:W3CDTF">2025-02-04T21:54:39Z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