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13_ncr:1_{EF04F259-AB88-477B-B518-458D0A4F9B6C}" xr6:coauthVersionLast="36" xr6:coauthVersionMax="36" xr10:uidLastSave="{00000000-0000-0000-0000-000000000000}"/>
  <bookViews>
    <workbookView xWindow="0" yWindow="0" windowWidth="28800" windowHeight="11925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<sst xmlns="http://schemas.openxmlformats.org/spreadsheetml/2006/main" count="859" uniqueCount="603">
  <si>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</si>
  <si>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</si>
  <si>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</si>
  <si>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</si>
  <si>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</si>
  <si>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</si>
  <si>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</si>
  <si>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</si>
  <si>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</si>
  <si>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</si>
  <si>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</si>
  <si>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</si>
  <si>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</si>
  <si>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</si>
  <si>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</si>
  <si>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</si>
  <si>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</si>
  <si>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</si>
  <si>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</si>
  <si>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</si>
  <si>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</si>
  <si>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</si>
  <si>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</si>
  <si>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</si>
  <si>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</si>
  <si>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</si>
  <si>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</si>
  <si>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</si>
  <si>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</si>
  <si>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</si>
  <si>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</si>
  <si>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</si>
  <si>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</si>
  <si>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</si>
  <si>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</si>
  <si>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</si>
  <si>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</si>
  <si>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</si>
  <si>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</si>
  <si>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</si>
  <si>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</si>
  <si>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</si>
  <si>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</si>
  <si>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</si>
  <si>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</si>
  <si>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</si>
  <si>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</si>
  <si>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</si>
  <si>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</si>
  <si>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</si>
  <si>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</si>
  <si>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</si>
  <si>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</si>
  <si>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</si>
  <si>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</si>
  <si>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</si>
  <si>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</si>
  <si>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</si>
  <si>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</si>
  <si>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</si>
  <si>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</si>
  <si>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</si>
  <si>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</si>
  <si>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</si>
  <si>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</si>
  <si>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</si>
  <si>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</si>
  <si>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</si>
  <si>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</si>
  <si>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</si>
  <si>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</si>
  <si>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</si>
  <si>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</si>
  <si>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</si>
  <si>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</si>
  <si>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</si>
  <si>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</si>
  <si>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</si>
  <si>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</si>
  <si>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</si>
  <si>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</si>
  <si>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</si>
  <si>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</si>
  <si>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</si>
  <si>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</si>
  <si>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</si>
  <si>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</si>
  <si>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</si>
  <si>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</si>
  <si>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</si>
  <si>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</si>
  <si>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</si>
  <si>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</si>
  <si>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</si>
  <si>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</si>
  <si>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</si>
  <si>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</si>
  <si>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</si>
  <si>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</si>
  <si>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</si>
  <si>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</si>
  <si>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</si>
  <si>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</si>
  <si>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</si>
  <si>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</si>
  <si>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</si>
  <si>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</si>
  <si>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</si>
  <si>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</si>
  <si>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</si>
  <si>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</si>
  <si>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</si>
  <si>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</si>
  <si>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</si>
  <si>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</si>
  <si>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</si>
  <si>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</si>
  <si>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</si>
  <si>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</si>
  <si>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</si>
  <si>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</si>
  <si>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</si>
  <si>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</si>
  <si>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</si>
  <si>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</si>
  <si>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</si>
  <si>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</si>
  <si>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</si>
  <si>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</si>
  <si>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</si>
  <si>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</si>
  <si>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</si>
  <si>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</si>
  <si>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</si>
  <si>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</si>
  <si>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</si>
  <si>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</si>
  <si>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</si>
  <si>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</si>
  <si>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</si>
  <si>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</si>
  <si>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</si>
  <si>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</si>
  <si>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</si>
  <si>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</si>
  <si>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</si>
  <si>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</si>
  <si>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</si>
  <si>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</si>
  <si>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</si>
  <si>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</si>
  <si>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</si>
  <si>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</si>
  <si>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</si>
  <si>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</si>
  <si>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</si>
  <si>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</si>
  <si>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</si>
  <si>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</si>
  <si>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</si>
  <si>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</si>
  <si>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</si>
  <si>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</si>
  <si>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</si>
  <si>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</si>
  <si>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</si>
  <si>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</si>
  <si>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</si>
  <si>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</si>
  <si>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</si>
  <si>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</si>
  <si>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</si>
  <si>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</si>
  <si>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</si>
  <si>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</si>
  <si>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</si>
  <si>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</si>
  <si>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</si>
  <si>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</si>
  <si>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</si>
  <si>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</si>
  <si>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</si>
  <si>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</si>
  <si>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</si>
  <si>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</si>
  <si>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</si>
  <si>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</si>
  <si>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</si>
  <si>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</si>
  <si>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</si>
  <si>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</si>
  <si>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</si>
  <si>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</si>
  <si>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</si>
  <si>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</si>
  <si>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</si>
  <si>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</si>
  <si>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</si>
  <si>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</si>
  <si>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</si>
  <si>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</si>
  <si>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</si>
  <si>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</si>
  <si>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</si>
  <si>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</si>
  <si>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</si>
  <si>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</si>
  <si>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</si>
  <si>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</si>
  <si>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</si>
  <si>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</si>
  <si>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</si>
  <si>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</si>
  <si>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</si>
  <si>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</si>
  <si>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</si>
  <si>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</si>
  <si>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</si>
  <si>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</si>
  <si>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</si>
  <si>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</si>
  <si>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</si>
  <si>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</si>
  <si>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</si>
  <si>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</si>
  <si>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</si>
  <si>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</si>
  <si>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</si>
  <si>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</si>
  <si>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</si>
  <si>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</si>
  <si>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</si>
  <si>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</si>
  <si>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</si>
  <si>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</si>
  <si>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</si>
  <si>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</si>
  <si>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</si>
  <si>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</si>
  <si>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</si>
  <si>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</si>
  <si>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</si>
  <si>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</si>
  <si>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</si>
  <si>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</si>
  <si>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</si>
  <si>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</si>
  <si>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</si>
  <si>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</si>
  <si>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</si>
  <si>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</si>
  <si>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</si>
  <si>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</si>
  <si>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</si>
  <si>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</si>
  <si>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</si>
  <si>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</si>
  <si>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</si>
  <si>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</si>
  <si>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</si>
  <si>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</si>
  <si>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</si>
  <si>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</si>
  <si>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</si>
  <si>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</si>
  <si>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</si>
  <si>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</si>
  <si>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</si>
  <si>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</si>
  <si>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</si>
  <si>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</si>
  <si>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</si>
  <si>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</si>
  <si>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</si>
  <si>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</si>
  <si>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</si>
  <si>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</si>
  <si>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</si>
  <si>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</si>
  <si>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</si>
  <si>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</si>
  <si>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</si>
  <si>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</si>
  <si>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</si>
  <si>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</si>
  <si>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</si>
  <si>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</si>
  <si>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</si>
  <si>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</si>
  <si>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</si>
  <si>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</si>
  <si>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</si>
  <si>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</si>
  <si>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</si>
  <si>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</si>
  <si>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</si>
  <si>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</si>
  <si>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</si>
  <si>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</si>
  <si>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</si>
  <si>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</si>
  <si>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</si>
  <si>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</si>
  <si>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</si>
  <si>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</si>
  <si>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</si>
  <si>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</si>
  <si>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</si>
  <si>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</si>
  <si>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</si>
  <si>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</si>
  <si>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</si>
  <si>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</si>
  <si>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</si>
  <si>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</si>
  <si>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</si>
  <si>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</si>
  <si>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</si>
  <si>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</si>
  <si>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</si>
  <si>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</si>
  <si>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</si>
  <si>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</si>
  <si>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</si>
  <si>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</si>
  <si>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</si>
  <si>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</si>
  <si>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</si>
  <si>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</si>
  <si>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</si>
  <si>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</si>
  <si>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</si>
  <si>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</si>
  <si>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</si>
  <si>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</si>
  <si>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</si>
  <si>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</si>
  <si>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</si>
  <si>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</si>
  <si>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</si>
  <si>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</si>
  <si>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</si>
  <si>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</si>
  <si>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</si>
  <si>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</si>
  <si>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</si>
  <si>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</si>
  <si>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</si>
  <si>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</si>
  <si>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</si>
  <si>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</si>
  <si>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</si>
  <si>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</si>
  <si>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</si>
  <si>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</si>
  <si>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</si>
  <si>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</si>
  <si>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</si>
  <si>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</si>
  <si>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</si>
  <si>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</si>
  <si>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</si>
  <si>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</si>
  <si>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</si>
  <si>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</si>
  <si>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</si>
  <si>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</si>
  <si>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</si>
  <si>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</si>
  <si>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</si>
  <si>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</si>
  <si>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</si>
  <si>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</si>
  <si>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</si>
  <si>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</si>
  <si>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</si>
  <si>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</si>
  <si>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</si>
  <si>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</si>
  <si>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</si>
  <si>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</si>
  <si>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</si>
  <si>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</si>
  <si>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</si>
  <si>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</si>
  <si>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</si>
  <si>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</si>
  <si>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</si>
  <si>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</si>
  <si>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</si>
  <si>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</si>
  <si>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</si>
  <si>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</si>
  <si>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</si>
  <si>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</si>
  <si>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</si>
  <si>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</si>
  <si>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</si>
  <si>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</si>
  <si>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</si>
  <si>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</si>
  <si>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</si>
  <si>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</si>
  <si>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</si>
  <si>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</si>
  <si>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</si>
  <si>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</si>
  <si>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</si>
  <si>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</si>
  <si>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</si>
  <si>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</si>
  <si>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</si>
  <si>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</si>
  <si>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</si>
  <si>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</si>
  <si>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</si>
  <si>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</si>
  <si>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</si>
  <si>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</si>
  <si>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</si>
  <si>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</si>
  <si>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</si>
  <si>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</si>
  <si>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</si>
  <si>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</si>
  <si>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</si>
  <si>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</si>
  <si>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</si>
  <si>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</si>
  <si>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</si>
  <si>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</si>
  <si>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</si>
  <si>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</si>
  <si>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</si>
  <si>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</si>
  <si>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</si>
  <si>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</si>
  <si>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</si>
  <si>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</si>
  <si>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</si>
  <si>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</si>
  <si>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</si>
  <si>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</si>
  <si>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</si>
  <si>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</si>
  <si>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</si>
  <si>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</si>
  <si>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</si>
  <si>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</si>
  <si>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</si>
  <si>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</si>
  <si>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</si>
  <si>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</si>
  <si>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</si>
  <si>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</si>
  <si>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</si>
  <si>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</si>
  <si>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</si>
  <si>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</si>
  <si>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</si>
  <si>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</si>
  <si>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</si>
  <si>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</si>
  <si>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</si>
  <si>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</si>
  <si>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</si>
  <si>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</si>
  <si>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</si>
  <si>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</si>
  <si>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</si>
  <si>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</si>
  <si>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</si>
  <si>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</si>
  <si>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</si>
  <si>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</si>
  <si>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</si>
  <si>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</si>
  <si>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</si>
  <si>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</si>
  <si>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</si>
  <si>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</si>
  <si>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</si>
  <si>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</si>
  <si>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</si>
  <si>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</si>
  <si>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</si>
  <si>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</si>
  <si>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</si>
  <si>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</si>
  <si>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</si>
  <si>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</si>
  <si>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</si>
  <si>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</si>
  <si>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</si>
  <si>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</si>
  <si>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</si>
  <si>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</si>
  <si>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</si>
  <si>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</si>
  <si>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</si>
  <si>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</si>
  <si>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</si>
  <si>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</si>
  <si>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</si>
  <si>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</si>
  <si>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</si>
  <si>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</si>
  <si>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</si>
  <si>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</si>
  <si>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</si>
  <si>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</si>
  <si>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</si>
  <si>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</si>
  <si>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</si>
  <si>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</si>
  <si>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</si>
  <si>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</si>
  <si>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</si>
  <si>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</si>
  <si>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</si>
  <si>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</si>
  <si>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</si>
  <si>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</si>
  <si>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</si>
  <si>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</si>
  <si>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</si>
  <si>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</si>
  <si>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</si>
  <si>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</si>
  <si>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</si>
  <si>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</si>
  <si>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</si>
  <si>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</si>
  <si>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</si>
  <si>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</si>
  <si>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</si>
  <si>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</si>
  <si>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</si>
  <si>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</si>
  <si>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</si>
  <si>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</si>
  <si>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</si>
  <si>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</si>
  <si>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</si>
  <si>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</si>
  <si>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</si>
  <si>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</si>
  <si>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</si>
  <si>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</si>
  <si>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</si>
  <si>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</si>
  <si>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</si>
  <si>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</si>
  <si>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</si>
  <si>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</si>
  <si>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</si>
  <si>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</si>
  <si>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</si>
  <si>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</si>
  <si>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</si>
  <si>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</si>
  <si>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</si>
  <si>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</si>
  <si>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</si>
  <si>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</si>
  <si>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</si>
  <si>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</si>
  <si>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</si>
  <si>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</si>
  <si>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</si>
  <si>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</si>
  <si>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</si>
  <si>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</si>
  <si>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</si>
  <si>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</si>
  <si>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</si>
  <si>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</si>
  <si>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</si>
  <si>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</si>
  <si>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</si>
  <si>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</si>
  <si>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</si>
  <si>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</si>
  <si>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</si>
  <si>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</si>
  <si>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</si>
  <si>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</si>
  <si>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</si>
  <si>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</si>
  <si>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</si>
  <si>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</si>
  <si>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</si>
  <si>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</si>
  <si>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</si>
  <si>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</si>
  <si>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</si>
  <si>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</si>
  <si>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</si>
  <si>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</si>
  <si>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</si>
  <si>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</si>
  <si>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POLITECNICA DEL BICENTENARIO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</si>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</sst>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41" sqref="E4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.7109375" style="1" bestFit="1" customWidth="1"/>
    <col min="4" max="16384" width="12.85546875" style="1"/>
  </cols>
  <sheetData>
    <row r="1" spans="1:4" ht="16.149999999999999" customHeight="1" x14ac:dyDescent="0.2">
      <c r="A1" s="161" t="s">
        <v>601</v>
      </c>
      <c r="B1" s="162"/>
      <c r="C1" s="115" t="s">
        <v>495</v>
      </c>
      <c r="D1" s="116">
        <v>2024</v>
      </c>
    </row>
    <row r="2" spans="1:4" ht="16.149999999999999" customHeight="1" x14ac:dyDescent="0.2">
      <c r="A2" s="163" t="s">
        <v>494</v>
      </c>
      <c r="B2" s="164"/>
      <c r="C2" s="10" t="s">
        <v>496</v>
      </c>
      <c r="D2" s="117" t="s">
        <v>501</v>
      </c>
    </row>
    <row r="3" spans="1:4" ht="16.149999999999999" customHeight="1" x14ac:dyDescent="0.2">
      <c r="A3" s="165" t="s">
        <v>602</v>
      </c>
      <c r="B3" s="166"/>
      <c r="C3" s="10" t="s">
        <v>497</v>
      </c>
      <c r="D3" s="118">
        <v>4</v>
      </c>
    </row>
    <row r="4" spans="1:4" ht="16.149999999999999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showGridLines="0" tabSelected="1" topLeftCell="A88" zoomScaleNormal="100" workbookViewId="0">
      <selection activeCell="C95" sqref="C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601</v>
      </c>
      <c r="B1" s="164"/>
      <c r="C1" s="164"/>
      <c r="D1" s="10" t="s">
        <v>498</v>
      </c>
      <c r="E1" s="19">
        <v>2024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9" t="s">
        <v>501</v>
      </c>
    </row>
    <row r="3" spans="1:5" s="11" customFormat="1" ht="18.95" customHeight="1" x14ac:dyDescent="0.25">
      <c r="A3" s="164" t="s">
        <v>602</v>
      </c>
      <c r="B3" s="164"/>
      <c r="C3" s="164"/>
      <c r="D3" s="10" t="s">
        <v>500</v>
      </c>
      <c r="E3" s="19">
        <v>4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v>75501568.180000007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8947082.0800000001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8947082.0800000001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8947082.0800000001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64640607.57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20332847.810000002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341744.19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19991103.620000001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44307759.759999998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44307759.759999998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v>1913878.53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v>1913878.53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1913878.53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67949837.699999988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61087604.559999995</v>
      </c>
      <c r="D95" s="124">
        <f>C95/$C$94</f>
        <v>0.89901030860004549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46296522.469999999</v>
      </c>
      <c r="D96" s="124">
        <f t="shared" ref="D96:D159" si="0">C96/$C$94</f>
        <v>0.68133381972743123</v>
      </c>
      <c r="E96" s="42"/>
    </row>
    <row r="97" spans="1:5" x14ac:dyDescent="0.2">
      <c r="A97" s="44">
        <v>5111</v>
      </c>
      <c r="B97" s="42" t="s">
        <v>280</v>
      </c>
      <c r="C97" s="45">
        <v>20198296.440000001</v>
      </c>
      <c r="D97" s="46">
        <f t="shared" si="0"/>
        <v>0.29725304906798922</v>
      </c>
      <c r="E97" s="42"/>
    </row>
    <row r="98" spans="1:5" x14ac:dyDescent="0.2">
      <c r="A98" s="44">
        <v>5112</v>
      </c>
      <c r="B98" s="42" t="s">
        <v>281</v>
      </c>
      <c r="C98" s="45">
        <v>11928885.890000001</v>
      </c>
      <c r="D98" s="46">
        <f t="shared" si="0"/>
        <v>0.17555429554764046</v>
      </c>
      <c r="E98" s="42"/>
    </row>
    <row r="99" spans="1:5" x14ac:dyDescent="0.2">
      <c r="A99" s="44">
        <v>5113</v>
      </c>
      <c r="B99" s="42" t="s">
        <v>282</v>
      </c>
      <c r="C99" s="45">
        <v>4849257.8499999996</v>
      </c>
      <c r="D99" s="46">
        <f t="shared" si="0"/>
        <v>7.1365260229311778E-2</v>
      </c>
      <c r="E99" s="42"/>
    </row>
    <row r="100" spans="1:5" x14ac:dyDescent="0.2">
      <c r="A100" s="44">
        <v>5114</v>
      </c>
      <c r="B100" s="42" t="s">
        <v>283</v>
      </c>
      <c r="C100" s="45">
        <v>7155080.1500000004</v>
      </c>
      <c r="D100" s="46">
        <f t="shared" si="0"/>
        <v>0.1052994442987463</v>
      </c>
      <c r="E100" s="42"/>
    </row>
    <row r="101" spans="1:5" x14ac:dyDescent="0.2">
      <c r="A101" s="44">
        <v>5115</v>
      </c>
      <c r="B101" s="42" t="s">
        <v>284</v>
      </c>
      <c r="C101" s="45">
        <v>2165002.14</v>
      </c>
      <c r="D101" s="46">
        <f t="shared" si="0"/>
        <v>3.1861770583743433E-2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2020490.73</v>
      </c>
      <c r="D103" s="124">
        <f t="shared" si="0"/>
        <v>2.9735033936659428E-2</v>
      </c>
      <c r="E103" s="42"/>
    </row>
    <row r="104" spans="1:5" x14ac:dyDescent="0.2">
      <c r="A104" s="44">
        <v>5121</v>
      </c>
      <c r="B104" s="42" t="s">
        <v>287</v>
      </c>
      <c r="C104" s="45">
        <v>901396.35</v>
      </c>
      <c r="D104" s="46">
        <f t="shared" si="0"/>
        <v>1.3265614466655307E-2</v>
      </c>
      <c r="E104" s="42"/>
    </row>
    <row r="105" spans="1:5" x14ac:dyDescent="0.2">
      <c r="A105" s="44">
        <v>5122</v>
      </c>
      <c r="B105" s="42" t="s">
        <v>288</v>
      </c>
      <c r="C105" s="45">
        <v>79908.84</v>
      </c>
      <c r="D105" s="46">
        <f t="shared" si="0"/>
        <v>1.1759975108814721E-3</v>
      </c>
      <c r="E105" s="42"/>
    </row>
    <row r="106" spans="1:5" x14ac:dyDescent="0.2">
      <c r="A106" s="44">
        <v>5123</v>
      </c>
      <c r="B106" s="42" t="s">
        <v>289</v>
      </c>
      <c r="C106" s="45">
        <v>988.9</v>
      </c>
      <c r="D106" s="46">
        <f t="shared" si="0"/>
        <v>1.4553382811096842E-5</v>
      </c>
      <c r="E106" s="42"/>
    </row>
    <row r="107" spans="1:5" x14ac:dyDescent="0.2">
      <c r="A107" s="44">
        <v>5124</v>
      </c>
      <c r="B107" s="42" t="s">
        <v>290</v>
      </c>
      <c r="C107" s="45">
        <v>193915.81</v>
      </c>
      <c r="D107" s="46">
        <f t="shared" si="0"/>
        <v>2.8538082880512905E-3</v>
      </c>
      <c r="E107" s="42"/>
    </row>
    <row r="108" spans="1:5" x14ac:dyDescent="0.2">
      <c r="A108" s="44">
        <v>5125</v>
      </c>
      <c r="B108" s="42" t="s">
        <v>291</v>
      </c>
      <c r="C108" s="45">
        <v>35711.17</v>
      </c>
      <c r="D108" s="46">
        <f t="shared" si="0"/>
        <v>5.2555195433527874E-4</v>
      </c>
      <c r="E108" s="42"/>
    </row>
    <row r="109" spans="1:5" x14ac:dyDescent="0.2">
      <c r="A109" s="44">
        <v>5126</v>
      </c>
      <c r="B109" s="42" t="s">
        <v>292</v>
      </c>
      <c r="C109" s="45">
        <v>421085.89</v>
      </c>
      <c r="D109" s="46">
        <f t="shared" si="0"/>
        <v>6.1970109753477758E-3</v>
      </c>
      <c r="E109" s="42"/>
    </row>
    <row r="110" spans="1:5" x14ac:dyDescent="0.2">
      <c r="A110" s="44">
        <v>5127</v>
      </c>
      <c r="B110" s="42" t="s">
        <v>293</v>
      </c>
      <c r="C110" s="45">
        <v>24644.6</v>
      </c>
      <c r="D110" s="46">
        <f t="shared" si="0"/>
        <v>3.626881363397282E-4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362839.17</v>
      </c>
      <c r="D112" s="46">
        <f t="shared" si="0"/>
        <v>5.3398092222374811E-3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12770591.360000001</v>
      </c>
      <c r="D113" s="124">
        <f t="shared" si="0"/>
        <v>0.18794145493595496</v>
      </c>
      <c r="E113" s="42"/>
    </row>
    <row r="114" spans="1:5" x14ac:dyDescent="0.2">
      <c r="A114" s="44">
        <v>5131</v>
      </c>
      <c r="B114" s="42" t="s">
        <v>297</v>
      </c>
      <c r="C114" s="45">
        <v>1126745.03</v>
      </c>
      <c r="D114" s="46">
        <f t="shared" si="0"/>
        <v>1.6582012086248151E-2</v>
      </c>
      <c r="E114" s="42"/>
    </row>
    <row r="115" spans="1:5" x14ac:dyDescent="0.2">
      <c r="A115" s="44">
        <v>5132</v>
      </c>
      <c r="B115" s="42" t="s">
        <v>298</v>
      </c>
      <c r="C115" s="45">
        <v>1030630.45</v>
      </c>
      <c r="D115" s="46">
        <f t="shared" si="0"/>
        <v>1.51675189358105E-2</v>
      </c>
      <c r="E115" s="42"/>
    </row>
    <row r="116" spans="1:5" x14ac:dyDescent="0.2">
      <c r="A116" s="44">
        <v>5133</v>
      </c>
      <c r="B116" s="42" t="s">
        <v>299</v>
      </c>
      <c r="C116" s="45">
        <v>3123054.08</v>
      </c>
      <c r="D116" s="46">
        <f t="shared" si="0"/>
        <v>4.5961170559205039E-2</v>
      </c>
      <c r="E116" s="42"/>
    </row>
    <row r="117" spans="1:5" x14ac:dyDescent="0.2">
      <c r="A117" s="44">
        <v>5134</v>
      </c>
      <c r="B117" s="42" t="s">
        <v>300</v>
      </c>
      <c r="C117" s="45">
        <v>78463.039999999994</v>
      </c>
      <c r="D117" s="46">
        <f t="shared" si="0"/>
        <v>1.1547200501996196E-3</v>
      </c>
      <c r="E117" s="42"/>
    </row>
    <row r="118" spans="1:5" x14ac:dyDescent="0.2">
      <c r="A118" s="44">
        <v>5135</v>
      </c>
      <c r="B118" s="42" t="s">
        <v>301</v>
      </c>
      <c r="C118" s="45">
        <v>5196520.04</v>
      </c>
      <c r="D118" s="46">
        <f t="shared" si="0"/>
        <v>7.6475827108561309E-2</v>
      </c>
      <c r="E118" s="42"/>
    </row>
    <row r="119" spans="1:5" x14ac:dyDescent="0.2">
      <c r="A119" s="44">
        <v>5136</v>
      </c>
      <c r="B119" s="42" t="s">
        <v>302</v>
      </c>
      <c r="C119" s="45">
        <v>72686.75</v>
      </c>
      <c r="D119" s="46">
        <f t="shared" si="0"/>
        <v>1.0697119001360029E-3</v>
      </c>
      <c r="E119" s="42"/>
    </row>
    <row r="120" spans="1:5" x14ac:dyDescent="0.2">
      <c r="A120" s="44">
        <v>5137</v>
      </c>
      <c r="B120" s="42" t="s">
        <v>303</v>
      </c>
      <c r="C120" s="45">
        <v>177198.19</v>
      </c>
      <c r="D120" s="46">
        <f t="shared" si="0"/>
        <v>2.6077794443355976E-3</v>
      </c>
      <c r="E120" s="42"/>
    </row>
    <row r="121" spans="1:5" x14ac:dyDescent="0.2">
      <c r="A121" s="44">
        <v>5138</v>
      </c>
      <c r="B121" s="42" t="s">
        <v>304</v>
      </c>
      <c r="C121" s="45">
        <v>753223.04</v>
      </c>
      <c r="D121" s="46">
        <f t="shared" si="0"/>
        <v>1.1084986594456578E-2</v>
      </c>
      <c r="E121" s="42"/>
    </row>
    <row r="122" spans="1:5" x14ac:dyDescent="0.2">
      <c r="A122" s="44">
        <v>5139</v>
      </c>
      <c r="B122" s="42" t="s">
        <v>305</v>
      </c>
      <c r="C122" s="45">
        <v>1212070.74</v>
      </c>
      <c r="D122" s="46">
        <f t="shared" si="0"/>
        <v>1.7837728257002153E-2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976764.78999999992</v>
      </c>
      <c r="D123" s="124">
        <f t="shared" si="0"/>
        <v>1.4374792097553459E-2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976764.78999999992</v>
      </c>
      <c r="D133" s="124">
        <f t="shared" si="0"/>
        <v>1.4374792097553459E-2</v>
      </c>
      <c r="E133" s="42"/>
    </row>
    <row r="134" spans="1:5" x14ac:dyDescent="0.2">
      <c r="A134" s="44">
        <v>5241</v>
      </c>
      <c r="B134" s="42" t="s">
        <v>315</v>
      </c>
      <c r="C134" s="45">
        <v>409730.43</v>
      </c>
      <c r="D134" s="46">
        <f t="shared" si="0"/>
        <v>6.0298956387352795E-3</v>
      </c>
      <c r="E134" s="42"/>
    </row>
    <row r="135" spans="1:5" x14ac:dyDescent="0.2">
      <c r="A135" s="44">
        <v>5242</v>
      </c>
      <c r="B135" s="42" t="s">
        <v>316</v>
      </c>
      <c r="C135" s="45">
        <v>184000</v>
      </c>
      <c r="D135" s="46">
        <f t="shared" si="0"/>
        <v>2.707879904178197E-3</v>
      </c>
      <c r="E135" s="42"/>
    </row>
    <row r="136" spans="1:5" x14ac:dyDescent="0.2">
      <c r="A136" s="44">
        <v>5243</v>
      </c>
      <c r="B136" s="42" t="s">
        <v>317</v>
      </c>
      <c r="C136" s="45">
        <v>383034.36</v>
      </c>
      <c r="D136" s="46">
        <f t="shared" si="0"/>
        <v>5.6370165546399831E-3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5885468.3500000006</v>
      </c>
      <c r="D181" s="124">
        <f t="shared" si="1"/>
        <v>8.6614899302401155E-2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5885444.4400000004</v>
      </c>
      <c r="D182" s="124">
        <f t="shared" si="1"/>
        <v>8.6614547425180988E-2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3785223.83</v>
      </c>
      <c r="D185" s="46">
        <f t="shared" si="1"/>
        <v>5.5706149685181672E-2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2550138.89</v>
      </c>
      <c r="D187" s="46">
        <f t="shared" si="1"/>
        <v>3.7529727462468986E-2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-449918.28</v>
      </c>
      <c r="D190" s="46">
        <f t="shared" si="1"/>
        <v>-6.6213297224696696E-3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23.91</v>
      </c>
      <c r="D200" s="124">
        <f t="shared" si="1"/>
        <v>3.5187722015706894E-7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23.91</v>
      </c>
      <c r="D209" s="46">
        <f t="shared" si="1"/>
        <v>3.5187722015706894E-7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showGridLines="0" topLeftCell="A67" zoomScale="80" zoomScaleNormal="80" workbookViewId="0">
      <selection activeCell="F163" sqref="F16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601</v>
      </c>
      <c r="B1" s="171"/>
      <c r="C1" s="171"/>
      <c r="D1" s="171"/>
      <c r="E1" s="171"/>
      <c r="F1" s="171"/>
      <c r="G1" s="10" t="s">
        <v>498</v>
      </c>
      <c r="H1" s="19">
        <v>2024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9" t="s">
        <v>501</v>
      </c>
    </row>
    <row r="3" spans="1:8" s="11" customFormat="1" ht="18.95" customHeight="1" x14ac:dyDescent="0.25">
      <c r="A3" s="170" t="s">
        <v>602</v>
      </c>
      <c r="B3" s="171"/>
      <c r="C3" s="171"/>
      <c r="D3" s="171"/>
      <c r="E3" s="171"/>
      <c r="F3" s="171"/>
      <c r="G3" s="10" t="s">
        <v>500</v>
      </c>
      <c r="H3" s="19">
        <v>4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7358948.71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0</v>
      </c>
      <c r="E15" s="18">
        <v>0</v>
      </c>
      <c r="F15" s="18">
        <v>0</v>
      </c>
      <c r="G15" s="18">
        <v>40000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36098.71</v>
      </c>
      <c r="D20" s="18">
        <v>36098.71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820895</v>
      </c>
      <c r="D27" s="18">
        <v>820895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75498578.840000004</v>
      </c>
      <c r="D56" s="18">
        <f>SUM(D57:D63)</f>
        <v>7570447.6600000001</v>
      </c>
      <c r="E56" s="18">
        <f>SUM(E57:E63)</f>
        <v>-40046511.560000002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75031683.730000004</v>
      </c>
      <c r="D59" s="18">
        <v>3785223.83</v>
      </c>
      <c r="E59" s="18">
        <v>-20023255.780000001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466895.11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3785223.83</v>
      </c>
      <c r="E63" s="18">
        <v>-20023255.780000001</v>
      </c>
    </row>
    <row r="64" spans="1:10" x14ac:dyDescent="0.2">
      <c r="A64" s="16">
        <v>1240</v>
      </c>
      <c r="B64" s="14" t="s">
        <v>157</v>
      </c>
      <c r="C64" s="18">
        <f>SUM(C65:C72)</f>
        <v>43035108.210000001</v>
      </c>
      <c r="D64" s="18">
        <f t="shared" ref="D64:E64" si="0">SUM(D65:D72)</f>
        <v>16141373.420000002</v>
      </c>
      <c r="E64" s="18">
        <f t="shared" si="0"/>
        <v>37227730.280000001</v>
      </c>
    </row>
    <row r="65" spans="1:9" x14ac:dyDescent="0.2">
      <c r="A65" s="16">
        <v>1241</v>
      </c>
      <c r="B65" s="14" t="s">
        <v>158</v>
      </c>
      <c r="C65" s="18">
        <v>16241575</v>
      </c>
      <c r="D65" s="18">
        <v>2373795.2599999998</v>
      </c>
      <c r="E65" s="18">
        <v>15288966.119999999</v>
      </c>
    </row>
    <row r="66" spans="1:9" x14ac:dyDescent="0.2">
      <c r="A66" s="16">
        <v>1242</v>
      </c>
      <c r="B66" s="14" t="s">
        <v>159</v>
      </c>
      <c r="C66" s="18">
        <v>6139208.1200000001</v>
      </c>
      <c r="D66" s="18">
        <v>2373795.2599999998</v>
      </c>
      <c r="E66" s="18">
        <v>5401103.71</v>
      </c>
    </row>
    <row r="67" spans="1:9" x14ac:dyDescent="0.2">
      <c r="A67" s="16">
        <v>1243</v>
      </c>
      <c r="B67" s="14" t="s">
        <v>160</v>
      </c>
      <c r="C67" s="18">
        <v>2347125.36</v>
      </c>
      <c r="D67" s="18">
        <v>2373795.2599999998</v>
      </c>
      <c r="E67" s="18">
        <v>2121591.5299999998</v>
      </c>
    </row>
    <row r="68" spans="1:9" x14ac:dyDescent="0.2">
      <c r="A68" s="16">
        <v>1244</v>
      </c>
      <c r="B68" s="14" t="s">
        <v>161</v>
      </c>
      <c r="C68" s="18">
        <v>2446637.35</v>
      </c>
      <c r="D68" s="18">
        <v>2550138.89</v>
      </c>
      <c r="E68" s="18">
        <v>1961690.88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2550138.89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15860562.380000001</v>
      </c>
      <c r="D70" s="18">
        <v>2550138.89</v>
      </c>
      <c r="E70" s="18">
        <v>12454378.039999999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1369570.97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3883943.67</v>
      </c>
      <c r="D110" s="18">
        <f>SUM(D111:D119)</f>
        <v>3883943.67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1191874.05</v>
      </c>
      <c r="D111" s="18">
        <f>C111</f>
        <v>1191874.05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1072342.81</v>
      </c>
      <c r="D112" s="18">
        <f t="shared" ref="D112:D119" si="1">C112</f>
        <v>1072342.81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1619491.18</v>
      </c>
      <c r="D117" s="18">
        <f t="shared" si="1"/>
        <v>1619491.18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235.63</v>
      </c>
      <c r="D119" s="18">
        <f t="shared" si="1"/>
        <v>235.63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workbookViewId="0">
      <selection sqref="A1:C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601</v>
      </c>
      <c r="B1" s="172"/>
      <c r="C1" s="172"/>
      <c r="D1" s="21" t="s">
        <v>498</v>
      </c>
      <c r="E1" s="22">
        <v>2024</v>
      </c>
    </row>
    <row r="2" spans="1:5" ht="18.95" customHeight="1" x14ac:dyDescent="0.2">
      <c r="A2" s="172" t="s">
        <v>504</v>
      </c>
      <c r="B2" s="172"/>
      <c r="C2" s="172"/>
      <c r="D2" s="21" t="s">
        <v>499</v>
      </c>
      <c r="E2" s="22" t="s">
        <v>501</v>
      </c>
    </row>
    <row r="3" spans="1:5" ht="18.95" customHeight="1" x14ac:dyDescent="0.2">
      <c r="A3" s="172" t="s">
        <v>602</v>
      </c>
      <c r="B3" s="172"/>
      <c r="C3" s="172"/>
      <c r="D3" s="21" t="s">
        <v>500</v>
      </c>
      <c r="E3" s="22">
        <v>4</v>
      </c>
    </row>
    <row r="4" spans="1:5" ht="18.95" customHeight="1" x14ac:dyDescent="0.2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118188816.52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765985.47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7551730.4800000004</v>
      </c>
    </row>
    <row r="16" spans="1:5" x14ac:dyDescent="0.2">
      <c r="A16" s="27">
        <v>3220</v>
      </c>
      <c r="B16" s="23" t="s">
        <v>388</v>
      </c>
      <c r="C16" s="28">
        <v>-37761182.280000001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showGridLines="0" topLeftCell="A121" zoomScale="130" zoomScaleNormal="130" workbookViewId="0">
      <selection activeCell="E145" sqref="E14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601</v>
      </c>
      <c r="B1" s="172"/>
      <c r="C1" s="172"/>
      <c r="D1" s="21" t="s">
        <v>498</v>
      </c>
      <c r="E1" s="22">
        <v>2024</v>
      </c>
    </row>
    <row r="2" spans="1:5" s="29" customFormat="1" ht="18.95" customHeight="1" x14ac:dyDescent="0.25">
      <c r="A2" s="172" t="s">
        <v>505</v>
      </c>
      <c r="B2" s="172"/>
      <c r="C2" s="172"/>
      <c r="D2" s="21" t="s">
        <v>499</v>
      </c>
      <c r="E2" s="22" t="s">
        <v>501</v>
      </c>
    </row>
    <row r="3" spans="1:5" s="29" customFormat="1" ht="18.95" customHeight="1" x14ac:dyDescent="0.25">
      <c r="A3" s="172" t="s">
        <v>602</v>
      </c>
      <c r="B3" s="172"/>
      <c r="C3" s="172"/>
      <c r="D3" s="21" t="s">
        <v>500</v>
      </c>
      <c r="E3" s="22">
        <v>4</v>
      </c>
    </row>
    <row r="4" spans="1:5" s="29" customFormat="1" ht="18.95" customHeight="1" x14ac:dyDescent="0.25">
      <c r="A4" s="172" t="s">
        <v>516</v>
      </c>
      <c r="B4" s="172"/>
      <c r="C4" s="172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23130651.82</v>
      </c>
      <c r="D10" s="28">
        <v>18786042.34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23130651.82</v>
      </c>
      <c r="D16" s="84">
        <f>SUM(D9:D15)</f>
        <v>18786042.34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466895.11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466895.11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545945.28</v>
      </c>
      <c r="D29" s="84">
        <f>SUM(D30:D37)</f>
        <v>360212.68</v>
      </c>
    </row>
    <row r="30" spans="1:4" x14ac:dyDescent="0.2">
      <c r="A30" s="27">
        <v>1241</v>
      </c>
      <c r="B30" s="23" t="s">
        <v>158</v>
      </c>
      <c r="C30" s="28">
        <v>132485.45000000001</v>
      </c>
      <c r="D30" s="28">
        <v>228212.68</v>
      </c>
    </row>
    <row r="31" spans="1:4" x14ac:dyDescent="0.2">
      <c r="A31" s="27">
        <v>1242</v>
      </c>
      <c r="B31" s="23" t="s">
        <v>159</v>
      </c>
      <c r="C31" s="28">
        <v>210545.22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202914.61</v>
      </c>
      <c r="D35" s="28">
        <v>132000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545945.28</v>
      </c>
      <c r="D44" s="84">
        <f>D21+D29+D38</f>
        <v>827107.79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521</v>
      </c>
      <c r="C48" s="84">
        <v>7551731.8499999996</v>
      </c>
      <c r="D48" s="84">
        <v>2604405.13</v>
      </c>
      <c r="E48" s="156"/>
    </row>
    <row r="49" spans="1:4" x14ac:dyDescent="0.2">
      <c r="A49" s="27"/>
      <c r="B49" s="85" t="s">
        <v>510</v>
      </c>
      <c r="C49" s="84">
        <f>C54+C66+C94+C97+C50</f>
        <v>7324496.8200000003</v>
      </c>
      <c r="D49" s="84">
        <f>D54+D66+D94+D97+D50</f>
        <v>8475564.8000000007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5885468.3500000006</v>
      </c>
      <c r="D66" s="84">
        <f>D67+D76+D79+D85</f>
        <v>7764352.8700000001</v>
      </c>
    </row>
    <row r="67" spans="1:4" x14ac:dyDescent="0.2">
      <c r="A67" s="27">
        <v>5510</v>
      </c>
      <c r="B67" s="23" t="s">
        <v>358</v>
      </c>
      <c r="C67" s="28">
        <f>SUM(C68:C75)</f>
        <v>5885444.4400000004</v>
      </c>
      <c r="D67" s="28">
        <f>SUM(D68:D75)</f>
        <v>7764345.9699999997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3785223.83</v>
      </c>
      <c r="D70" s="28">
        <v>3785223.81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2550138.89</v>
      </c>
      <c r="D72" s="28">
        <v>3268594.44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-449918.28</v>
      </c>
      <c r="D75" s="28">
        <v>710527.72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23.91</v>
      </c>
      <c r="D85" s="28">
        <f>SUM(D86:D93)</f>
        <v>6.9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23.91</v>
      </c>
      <c r="D93" s="28">
        <v>6.9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1439028.47</v>
      </c>
      <c r="D97" s="84">
        <f>SUM(D98:D102)</f>
        <v>711211.93</v>
      </c>
    </row>
    <row r="98" spans="1:4" x14ac:dyDescent="0.2">
      <c r="A98" s="27">
        <v>2111</v>
      </c>
      <c r="B98" s="23" t="s">
        <v>523</v>
      </c>
      <c r="C98" s="28">
        <v>375843.14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242372.47</v>
      </c>
      <c r="D99" s="28">
        <v>134694.63</v>
      </c>
    </row>
    <row r="100" spans="1:4" x14ac:dyDescent="0.2">
      <c r="A100" s="27">
        <v>2112</v>
      </c>
      <c r="B100" s="23" t="s">
        <v>525</v>
      </c>
      <c r="C100" s="28">
        <v>820812.86</v>
      </c>
      <c r="D100" s="28">
        <v>576517.30000000005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1773962.12</v>
      </c>
      <c r="D103" s="84">
        <f>+D104</f>
        <v>412000</v>
      </c>
    </row>
    <row r="104" spans="1:4" x14ac:dyDescent="0.2">
      <c r="A104" s="100">
        <v>3100</v>
      </c>
      <c r="B104" s="106" t="s">
        <v>541</v>
      </c>
      <c r="C104" s="107">
        <f>SUM(C105:C108)</f>
        <v>1773962.12</v>
      </c>
      <c r="D104" s="107">
        <f>SUM(D105:D108)</f>
        <v>412000</v>
      </c>
    </row>
    <row r="105" spans="1:4" x14ac:dyDescent="0.2">
      <c r="A105" s="103"/>
      <c r="B105" s="108" t="s">
        <v>542</v>
      </c>
      <c r="C105" s="109">
        <v>826500</v>
      </c>
      <c r="D105" s="109">
        <v>412000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947462.12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19.77</v>
      </c>
      <c r="D112" s="102">
        <f>+D113+D135</f>
        <v>1.67</v>
      </c>
    </row>
    <row r="113" spans="1:4" x14ac:dyDescent="0.2">
      <c r="A113" s="100">
        <v>4300</v>
      </c>
      <c r="B113" s="106" t="s">
        <v>596</v>
      </c>
      <c r="C113" s="107">
        <f>C127+C114+C117+C123+C125</f>
        <v>19.77</v>
      </c>
      <c r="D113" s="111">
        <f>D127+D114+D117+D123+D125</f>
        <v>1.67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19.77</v>
      </c>
      <c r="D127" s="141">
        <f>SUM(D128:D134)</f>
        <v>1.67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19.77</v>
      </c>
      <c r="D134" s="109">
        <v>1.67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16650171.02</v>
      </c>
      <c r="D145" s="84">
        <f>D48+D49+D103-D109-D112</f>
        <v>11491968.26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6" sqref="D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601</v>
      </c>
      <c r="B1" s="174"/>
      <c r="C1" s="175"/>
    </row>
    <row r="2" spans="1:3" s="30" customFormat="1" ht="18" customHeight="1" x14ac:dyDescent="0.25">
      <c r="A2" s="176" t="s">
        <v>506</v>
      </c>
      <c r="B2" s="177"/>
      <c r="C2" s="178"/>
    </row>
    <row r="3" spans="1:3" s="30" customFormat="1" ht="18" customHeight="1" x14ac:dyDescent="0.25">
      <c r="A3" s="176" t="s">
        <v>602</v>
      </c>
      <c r="B3" s="177"/>
      <c r="C3" s="178"/>
    </row>
    <row r="4" spans="1:3" s="32" customFormat="1" ht="18" customHeight="1" x14ac:dyDescent="0.2">
      <c r="A4" s="179" t="s">
        <v>507</v>
      </c>
      <c r="B4" s="180"/>
      <c r="C4" s="181"/>
    </row>
    <row r="5" spans="1:3" s="32" customFormat="1" ht="18" customHeight="1" x14ac:dyDescent="0.2">
      <c r="A5" s="182" t="s">
        <v>406</v>
      </c>
      <c r="B5" s="183"/>
      <c r="C5" s="147">
        <v>2024</v>
      </c>
    </row>
    <row r="6" spans="1:3" x14ac:dyDescent="0.2">
      <c r="A6" s="47" t="s">
        <v>435</v>
      </c>
      <c r="B6" s="47"/>
      <c r="C6" s="92">
        <v>77275511.900000006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19.77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19.77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1773962.12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1773962.12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75501569.549999997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31" sqref="C31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601</v>
      </c>
      <c r="B1" s="185"/>
      <c r="C1" s="186"/>
    </row>
    <row r="2" spans="1:3" s="33" customFormat="1" ht="18.95" customHeight="1" x14ac:dyDescent="0.25">
      <c r="A2" s="187" t="s">
        <v>508</v>
      </c>
      <c r="B2" s="188"/>
      <c r="C2" s="189"/>
    </row>
    <row r="3" spans="1:3" s="33" customFormat="1" ht="18.95" customHeight="1" x14ac:dyDescent="0.25">
      <c r="A3" s="187" t="s">
        <v>602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15" customHeight="1" x14ac:dyDescent="0.2">
      <c r="A5" s="190" t="s">
        <v>406</v>
      </c>
      <c r="B5" s="191"/>
      <c r="C5" s="147">
        <v>2024</v>
      </c>
    </row>
    <row r="6" spans="1:3" x14ac:dyDescent="0.2">
      <c r="A6" s="72" t="s">
        <v>448</v>
      </c>
      <c r="B6" s="47"/>
      <c r="C6" s="96">
        <v>62619714.630000003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555345.28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141885.45000000001</v>
      </c>
    </row>
    <row r="12" spans="1:3" x14ac:dyDescent="0.2">
      <c r="A12" s="78">
        <v>2.4</v>
      </c>
      <c r="B12" s="65" t="s">
        <v>159</v>
      </c>
      <c r="C12" s="97">
        <v>210545.22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202914.61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5885468.3500000006</v>
      </c>
    </row>
    <row r="32" spans="1:3" x14ac:dyDescent="0.2">
      <c r="A32" s="78" t="s">
        <v>470</v>
      </c>
      <c r="B32" s="65" t="s">
        <v>358</v>
      </c>
      <c r="C32" s="97">
        <v>5885444.4400000004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23.91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67949837.700000003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showGridLines="0" workbookViewId="0">
      <selection activeCell="D53" sqref="D53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601</v>
      </c>
      <c r="B1" s="193"/>
      <c r="C1" s="193"/>
      <c r="D1" s="193"/>
      <c r="E1" s="193"/>
      <c r="F1" s="193"/>
      <c r="G1" s="21" t="s">
        <v>498</v>
      </c>
      <c r="H1" s="22">
        <v>2024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1" t="s">
        <v>499</v>
      </c>
      <c r="H2" s="22" t="s">
        <v>501</v>
      </c>
    </row>
    <row r="3" spans="1:10" ht="18.95" customHeight="1" x14ac:dyDescent="0.2">
      <c r="A3" s="194" t="s">
        <v>602</v>
      </c>
      <c r="B3" s="195"/>
      <c r="C3" s="195"/>
      <c r="D3" s="195"/>
      <c r="E3" s="195"/>
      <c r="F3" s="195"/>
      <c r="G3" s="21" t="s">
        <v>500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553</v>
      </c>
      <c r="C39" s="192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73337636.739999995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-1136527.56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5074402.72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-77275511.900000006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554</v>
      </c>
      <c r="C48" s="192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-73337636.739999995</v>
      </c>
    </row>
    <row r="51" spans="1:3" x14ac:dyDescent="0.2">
      <c r="A51" s="23">
        <v>8220</v>
      </c>
      <c r="B51" s="112" t="s">
        <v>46</v>
      </c>
      <c r="C51" s="114">
        <v>11590895.82</v>
      </c>
    </row>
    <row r="52" spans="1:3" x14ac:dyDescent="0.2">
      <c r="A52" s="23">
        <v>8230</v>
      </c>
      <c r="B52" s="112" t="s">
        <v>600</v>
      </c>
      <c r="C52" s="114">
        <v>-2745747.7</v>
      </c>
    </row>
    <row r="53" spans="1:3" x14ac:dyDescent="0.2">
      <c r="A53" s="23">
        <v>8240</v>
      </c>
      <c r="B53" s="112" t="s">
        <v>45</v>
      </c>
      <c r="C53" s="114">
        <v>1872773.99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1448428.47</v>
      </c>
    </row>
    <row r="56" spans="1:3" x14ac:dyDescent="0.2">
      <c r="A56" s="23">
        <v>8270</v>
      </c>
      <c r="B56" s="112" t="s">
        <v>42</v>
      </c>
      <c r="C56" s="114">
        <v>61171286.159999996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2019-02-13T21:19:08Z</cp:lastPrinted>
  <dcterms:created xsi:type="dcterms:W3CDTF">2012-12-11T20:36:24Z</dcterms:created>
  <dcterms:modified xsi:type="dcterms:W3CDTF">2025-02-04T21:54:39Z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