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13_ncr:1_{CB2FBF99-BD62-456C-804A-18A0E7042434}" xr6:coauthVersionLast="36" xr6:coauthVersionMax="36" xr10:uidLastSave="{00000000-0000-0000-0000-000000000000}"/>
  <bookViews>
    <workbookView xWindow="-105" yWindow="-105" windowWidth="23250" windowHeight="1245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C155" i="59"/>
  <c r="C144" i="59"/>
  <c r="E160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<sst xmlns="http://schemas.openxmlformats.org/spreadsheetml/2006/main" count="860" uniqueCount="604">
  <si>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</si>
  <si>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</si>
  <si>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</si>
  <si>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</si>
  <si>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</si>
  <si>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</si>
  <si>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</si>
  <si>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</si>
  <si>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</si>
  <si>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</si>
  <si>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</si>
  <si>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</si>
  <si>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</si>
  <si>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</si>
  <si>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</si>
  <si>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</si>
  <si>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</si>
  <si>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</si>
  <si>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</si>
  <si>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</si>
  <si>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</si>
  <si>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</si>
  <si>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</si>
  <si>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</si>
  <si>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</si>
  <si>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</si>
  <si>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</si>
  <si>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</si>
  <si>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</si>
  <si>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</si>
  <si>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</si>
  <si>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</si>
  <si>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</si>
  <si>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</si>
  <si>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</si>
  <si>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</si>
  <si>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</si>
  <si>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</si>
  <si>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</si>
  <si>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</si>
  <si>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</si>
  <si>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</si>
  <si>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</si>
  <si>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</si>
  <si>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</si>
  <si>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</si>
  <si>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</si>
  <si>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</si>
  <si>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</si>
  <si>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</si>
  <si>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</si>
  <si>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</si>
  <si>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</si>
  <si>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</si>
  <si>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</si>
  <si>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</si>
  <si>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</si>
  <si>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</si>
  <si>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</si>
  <si>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</si>
  <si>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</si>
  <si>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</si>
  <si>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</si>
  <si>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</si>
  <si>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</si>
  <si>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</si>
  <si>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</si>
  <si>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</si>
  <si>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</si>
  <si>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</si>
  <si>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</si>
  <si>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</si>
  <si>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</si>
  <si>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</si>
  <si>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</si>
  <si>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</si>
  <si>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</si>
  <si>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</si>
  <si>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</si>
  <si>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</si>
  <si>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</si>
  <si>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</si>
  <si>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</si>
  <si>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</si>
  <si>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</si>
  <si>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</si>
  <si>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</si>
  <si>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</si>
  <si>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</si>
  <si>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</si>
  <si>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</si>
  <si>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</si>
  <si>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</si>
  <si>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</si>
  <si>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</si>
  <si>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</si>
  <si>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</si>
  <si>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</si>
  <si>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</si>
  <si>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</si>
  <si>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</si>
  <si>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</si>
  <si>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</si>
  <si>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</si>
  <si>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</si>
  <si>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</si>
  <si>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</si>
  <si>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</si>
  <si>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</si>
  <si>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</si>
  <si>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</si>
  <si>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</si>
  <si>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</si>
  <si>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</si>
  <si>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</si>
  <si>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</si>
  <si>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</si>
  <si>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</si>
  <si>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</si>
  <si>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</si>
  <si>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</si>
  <si>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</si>
  <si>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</si>
  <si>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</si>
  <si>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</si>
  <si>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</si>
  <si>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</si>
  <si>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</si>
  <si>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</si>
  <si>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</si>
  <si>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</si>
  <si>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</si>
  <si>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</si>
  <si>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</si>
  <si>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</si>
  <si>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</si>
  <si>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</si>
  <si>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</si>
  <si>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</si>
  <si>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</si>
  <si>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</si>
  <si>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</si>
  <si>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</si>
  <si>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</si>
  <si>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</si>
  <si>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</si>
  <si>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</si>
  <si>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</si>
  <si>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</si>
  <si>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</si>
  <si>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</si>
  <si>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</si>
  <si>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</si>
  <si>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</si>
  <si>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</si>
  <si>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</si>
  <si>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</si>
  <si>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</si>
  <si>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</si>
  <si>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</si>
  <si>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</si>
  <si>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</si>
  <si>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</si>
  <si>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</si>
  <si>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</si>
  <si>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</si>
  <si>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</si>
  <si>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</si>
  <si>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</si>
  <si>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</si>
  <si>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</si>
  <si>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</si>
  <si>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</si>
  <si>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</si>
  <si>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</si>
  <si>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</si>
  <si>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</si>
  <si>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</si>
  <si>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</si>
  <si>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</si>
  <si>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</si>
  <si>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</si>
  <si>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</si>
  <si>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</si>
  <si>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</si>
  <si>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</si>
  <si>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</si>
  <si>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</si>
  <si>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</si>
  <si>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</si>
  <si>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</si>
  <si>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</si>
  <si>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</si>
  <si>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</si>
  <si>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</si>
  <si>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</si>
  <si>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</si>
  <si>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</si>
  <si>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</si>
  <si>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</si>
  <si>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</si>
  <si>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</si>
  <si>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</si>
  <si>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</si>
  <si>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</si>
  <si>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</si>
  <si>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</si>
  <si>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</si>
  <si>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</si>
  <si>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</si>
  <si>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</si>
  <si>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</si>
  <si>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</si>
  <si>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</si>
  <si>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</si>
  <si>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</si>
  <si>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</si>
  <si>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</si>
  <si>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</si>
  <si>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</si>
  <si>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</si>
  <si>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</si>
  <si>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</si>
  <si>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</si>
  <si>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</si>
  <si>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</si>
  <si>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</si>
  <si>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</si>
  <si>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</si>
  <si>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</si>
  <si>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</si>
  <si>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</si>
  <si>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</si>
  <si>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</si>
  <si>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</si>
  <si>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</si>
  <si>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</si>
  <si>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</si>
  <si>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</si>
  <si>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</si>
  <si>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</si>
  <si>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</si>
  <si>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</si>
  <si>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</si>
  <si>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</si>
  <si>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</si>
  <si>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</si>
  <si>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</si>
  <si>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</si>
  <si>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</si>
  <si>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</si>
  <si>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</si>
  <si>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</si>
  <si>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</si>
  <si>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</si>
  <si>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</si>
  <si>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</si>
  <si>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</si>
  <si>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</si>
  <si>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</si>
  <si>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</si>
  <si>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</si>
  <si>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</si>
  <si>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</si>
  <si>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</si>
  <si>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</si>
  <si>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</si>
  <si>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</si>
  <si>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</si>
  <si>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</si>
  <si>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</si>
  <si>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</si>
  <si>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</si>
  <si>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</si>
  <si>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</si>
  <si>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</si>
  <si>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</si>
  <si>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</si>
  <si>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</si>
  <si>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</si>
  <si>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</si>
  <si>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</si>
  <si>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</si>
  <si>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</si>
  <si>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</si>
  <si>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</si>
  <si>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</si>
  <si>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</si>
  <si>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</si>
  <si>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</si>
  <si>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</si>
  <si>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</si>
  <si>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</si>
  <si>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</si>
  <si>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</si>
  <si>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</si>
  <si>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</si>
  <si>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</si>
  <si>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</si>
  <si>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</si>
  <si>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</si>
  <si>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</si>
  <si>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</si>
  <si>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</si>
  <si>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</si>
  <si>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</si>
  <si>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</si>
  <si>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</si>
  <si>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</si>
  <si>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</si>
  <si>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</si>
  <si>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</si>
  <si>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</si>
  <si>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</si>
  <si>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</si>
  <si>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</si>
  <si>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</si>
  <si>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</si>
  <si>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</si>
  <si>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</si>
  <si>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</si>
  <si>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</si>
  <si>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</si>
  <si>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</si>
  <si>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</si>
  <si>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</si>
  <si>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</si>
  <si>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</si>
  <si>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</si>
  <si>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</si>
  <si>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</si>
  <si>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</si>
  <si>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</si>
  <si>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</si>
  <si>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</si>
  <si>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</si>
  <si>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</si>
  <si>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</si>
  <si>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</si>
  <si>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</si>
  <si>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</si>
  <si>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</si>
  <si>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</si>
  <si>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</si>
  <si>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</si>
  <si>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</si>
  <si>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</si>
  <si>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</si>
  <si>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</si>
  <si>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</si>
  <si>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</si>
  <si>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</si>
  <si>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</si>
  <si>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</si>
  <si>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</si>
  <si>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</si>
  <si>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</si>
  <si>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</si>
  <si>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</si>
  <si>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</si>
  <si>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</si>
  <si>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</si>
  <si>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</si>
  <si>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</si>
  <si>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</si>
  <si>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</si>
  <si>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</si>
  <si>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</si>
  <si>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</si>
  <si>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</si>
  <si>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</si>
  <si>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</si>
  <si>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</si>
  <si>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</si>
  <si>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</si>
  <si>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</si>
  <si>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</si>
  <si>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</si>
  <si>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</si>
  <si>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</si>
  <si>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</si>
  <si>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</si>
  <si>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</si>
  <si>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</si>
  <si>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</si>
  <si>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</si>
  <si>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</si>
  <si>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</si>
  <si>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</si>
  <si>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</si>
  <si>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</si>
  <si>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</si>
  <si>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</si>
  <si>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</si>
  <si>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</si>
  <si>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</si>
  <si>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</si>
  <si>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</si>
  <si>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</si>
  <si>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</si>
  <si>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</si>
  <si>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</si>
  <si>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</si>
  <si>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</si>
  <si>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</si>
  <si>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</si>
  <si>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</si>
  <si>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</si>
  <si>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</si>
  <si>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</si>
  <si>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</si>
  <si>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</si>
  <si>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</si>
  <si>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</si>
  <si>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</si>
  <si>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</si>
  <si>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</si>
  <si>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</si>
  <si>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</si>
  <si>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</si>
  <si>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</si>
  <si>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</si>
  <si>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</si>
  <si>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</si>
  <si>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</si>
  <si>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</si>
  <si>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</si>
  <si>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</si>
  <si>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</si>
  <si>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</si>
  <si>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</si>
  <si>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</si>
  <si>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</si>
  <si>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</si>
  <si>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</si>
  <si>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</si>
  <si>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</si>
  <si>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</si>
  <si>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</si>
  <si>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</si>
  <si>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</si>
  <si>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</si>
  <si>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</si>
  <si>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</si>
  <si>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</si>
  <si>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</si>
  <si>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</si>
  <si>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</si>
  <si>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</si>
  <si>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</si>
  <si>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</si>
  <si>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</si>
  <si>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</si>
  <si>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</si>
  <si>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</si>
  <si>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</si>
  <si>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</si>
  <si>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</si>
  <si>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</si>
  <si>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</si>
  <si>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</si>
  <si>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</si>
  <si>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</si>
  <si>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</si>
  <si>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</si>
  <si>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</si>
  <si>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</si>
  <si>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</si>
  <si>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</si>
  <si>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</si>
  <si>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</si>
  <si>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</si>
  <si>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</si>
  <si>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</si>
  <si>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</si>
  <si>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</si>
  <si>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</si>
  <si>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</si>
  <si>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</si>
  <si>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</si>
  <si>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</si>
  <si>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</si>
  <si>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</si>
  <si>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</si>
  <si>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</si>
  <si>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</si>
  <si>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</si>
  <si>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</si>
  <si>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</si>
  <si>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</si>
  <si>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</si>
  <si>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</si>
  <si>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</si>
  <si>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</si>
  <si>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</si>
  <si>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</si>
  <si>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</si>
  <si>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</si>
  <si>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</si>
  <si>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</si>
  <si>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</si>
  <si>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</si>
  <si>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</si>
  <si>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</si>
  <si>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</si>
  <si>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</si>
  <si>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</si>
  <si>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</si>
  <si>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</si>
  <si>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</si>
  <si>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</si>
  <si>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</si>
  <si>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</si>
  <si>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</si>
  <si>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</si>
  <si>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</si>
  <si>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</si>
  <si>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</si>
  <si>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</si>
  <si>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</si>
  <si>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</si>
  <si>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</si>
  <si>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</si>
  <si>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</si>
  <si>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</si>
  <si>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</si>
  <si>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</si>
  <si>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</si>
  <si>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</si>
  <si>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</si>
  <si>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</si>
  <si>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</si>
  <si>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</si>
  <si>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</si>
  <si>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</si>
  <si>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</si>
  <si>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</si>
  <si>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</si>
  <si>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</si>
  <si>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</si>
  <si>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</si>
  <si>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</si>
  <si>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</si>
  <si>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</si>
  <si>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</si>
  <si>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</si>
  <si>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</si>
  <si>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</si>
  <si>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</si>
  <si>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</si>
  <si>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</si>
  <si>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</si>
  <si>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</si>
  <si>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</si>
  <si>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</si>
  <si>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</si>
  <si>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</si>
  <si>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</si>
  <si>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</si>
  <si>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</si>
  <si>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</si>
  <si>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</si>
  <si>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</si>
  <si>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</si>
  <si>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</si>
  <si>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</si>
  <si>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</si>
  <si>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</si>
  <si>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</si>
  <si>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</si>
  <si>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</si>
  <si>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</si>
  <si>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</si>
  <si>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</si>
  <si>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</si>
  <si>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</si>
  <si>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</si>
  <si>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</si>
  <si>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</si>
  <si>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</si>
  <si>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</si>
  <si>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</si>
  <si>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</si>
  <si>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</si>
  <si>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</si>
  <si>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</si>
  <si>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</si>
  <si>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</si>
  <si>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</si>
  <si>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</si>
  <si>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</si>
  <si>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</si>
  <si>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</si>
  <si>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</si>
  <si>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</si>
  <si>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</si>
  <si>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</si>
  <si>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</si>
  <si>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</si>
  <si>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</si>
  <si>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</si>
  <si>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</si>
  <si>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UNIVERSIDAD POLITECNICA DEL BICENTENARIO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</si>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</sst>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9" sqref="E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1" style="1" customWidth="1"/>
    <col min="4" max="16384" width="12.85546875" style="1"/>
  </cols>
  <sheetData>
    <row r="1" spans="1:4" ht="16.149999999999999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149999999999999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23" sqref="E2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10897185.99</v>
      </c>
      <c r="D9" s="78"/>
      <c r="E9" s="39"/>
    </row>
    <row r="10" spans="1:5" x14ac:dyDescent="0.2">
      <c r="A10" s="109">
        <v>4100</v>
      </c>
      <c r="B10" s="108" t="s">
        <v>223</v>
      </c>
      <c r="C10" s="141">
        <f>SUM(C11+C21+C27+C30+C36+C39+C48)</f>
        <v>1109233.3999999999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1109233.3999999999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1109233.3999999999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9473131.2300000004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9473131.2300000004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9473131.2300000004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314821.36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314821.36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314821.36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11943581.290000001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1">
        <f>C96+C103+C113</f>
        <v>11684214.66</v>
      </c>
      <c r="D95" s="112">
        <f>C95/$C$94</f>
        <v>0.97828401517916908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9960939.1500000004</v>
      </c>
      <c r="D96" s="112">
        <f t="shared" ref="D96:D159" si="0">C96/$C$94</f>
        <v>0.83399935983522744</v>
      </c>
      <c r="E96" s="41"/>
    </row>
    <row r="97" spans="1:5" x14ac:dyDescent="0.2">
      <c r="A97" s="43">
        <v>5111</v>
      </c>
      <c r="B97" s="41" t="s">
        <v>280</v>
      </c>
      <c r="C97" s="142">
        <v>5026395.4400000004</v>
      </c>
      <c r="D97" s="44">
        <f t="shared" si="0"/>
        <v>0.42084491392949691</v>
      </c>
      <c r="E97" s="41"/>
    </row>
    <row r="98" spans="1:5" x14ac:dyDescent="0.2">
      <c r="A98" s="43">
        <v>5112</v>
      </c>
      <c r="B98" s="41" t="s">
        <v>281</v>
      </c>
      <c r="C98" s="142">
        <v>2964961.8</v>
      </c>
      <c r="D98" s="44">
        <f t="shared" si="0"/>
        <v>0.24824729936593412</v>
      </c>
      <c r="E98" s="41"/>
    </row>
    <row r="99" spans="1:5" x14ac:dyDescent="0.2">
      <c r="A99" s="43">
        <v>5113</v>
      </c>
      <c r="B99" s="41" t="s">
        <v>282</v>
      </c>
      <c r="C99" s="142">
        <v>8659.93</v>
      </c>
      <c r="D99" s="44">
        <f t="shared" si="0"/>
        <v>7.2506979185972445E-4</v>
      </c>
      <c r="E99" s="41"/>
    </row>
    <row r="100" spans="1:5" x14ac:dyDescent="0.2">
      <c r="A100" s="43">
        <v>5114</v>
      </c>
      <c r="B100" s="41" t="s">
        <v>283</v>
      </c>
      <c r="C100" s="142">
        <v>1499441.27</v>
      </c>
      <c r="D100" s="44">
        <f t="shared" si="0"/>
        <v>0.1255436902543994</v>
      </c>
      <c r="E100" s="41"/>
    </row>
    <row r="101" spans="1:5" x14ac:dyDescent="0.2">
      <c r="A101" s="43">
        <v>5115</v>
      </c>
      <c r="B101" s="41" t="s">
        <v>284</v>
      </c>
      <c r="C101" s="142">
        <v>461480.71</v>
      </c>
      <c r="D101" s="44">
        <f t="shared" si="0"/>
        <v>3.8638386493537229E-2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97541.53</v>
      </c>
      <c r="D103" s="112">
        <f t="shared" si="0"/>
        <v>8.1668577984786335E-3</v>
      </c>
      <c r="E103" s="41"/>
    </row>
    <row r="104" spans="1:5" x14ac:dyDescent="0.2">
      <c r="A104" s="43">
        <v>5121</v>
      </c>
      <c r="B104" s="41" t="s">
        <v>287</v>
      </c>
      <c r="C104" s="142">
        <v>5442.61</v>
      </c>
      <c r="D104" s="44">
        <f t="shared" si="0"/>
        <v>4.5569330235621473E-4</v>
      </c>
      <c r="E104" s="41"/>
    </row>
    <row r="105" spans="1:5" x14ac:dyDescent="0.2">
      <c r="A105" s="43">
        <v>5122</v>
      </c>
      <c r="B105" s="41" t="s">
        <v>288</v>
      </c>
      <c r="C105" s="142">
        <v>13417.62</v>
      </c>
      <c r="D105" s="44">
        <f t="shared" si="0"/>
        <v>1.1234168106038821E-3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16944.72</v>
      </c>
      <c r="D107" s="44">
        <f t="shared" si="0"/>
        <v>1.4187302441845732E-3</v>
      </c>
      <c r="E107" s="41"/>
    </row>
    <row r="108" spans="1:5" x14ac:dyDescent="0.2">
      <c r="A108" s="43">
        <v>5125</v>
      </c>
      <c r="B108" s="41" t="s">
        <v>291</v>
      </c>
      <c r="C108" s="142">
        <v>2168.02</v>
      </c>
      <c r="D108" s="44">
        <f t="shared" si="0"/>
        <v>1.815217686687675E-4</v>
      </c>
      <c r="E108" s="41"/>
    </row>
    <row r="109" spans="1:5" x14ac:dyDescent="0.2">
      <c r="A109" s="43">
        <v>5126</v>
      </c>
      <c r="B109" s="41" t="s">
        <v>292</v>
      </c>
      <c r="C109" s="142">
        <v>57017.85</v>
      </c>
      <c r="D109" s="44">
        <f t="shared" si="0"/>
        <v>4.7739324257573667E-3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2550.71</v>
      </c>
      <c r="D112" s="44">
        <f t="shared" si="0"/>
        <v>2.1356324690782925E-4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1625733.98</v>
      </c>
      <c r="D113" s="112">
        <f t="shared" si="0"/>
        <v>0.13611779754546299</v>
      </c>
      <c r="E113" s="41"/>
    </row>
    <row r="114" spans="1:5" x14ac:dyDescent="0.2">
      <c r="A114" s="43">
        <v>5131</v>
      </c>
      <c r="B114" s="41" t="s">
        <v>297</v>
      </c>
      <c r="C114" s="142">
        <v>204129.72</v>
      </c>
      <c r="D114" s="44">
        <f t="shared" si="0"/>
        <v>1.7091165124058026E-2</v>
      </c>
      <c r="E114" s="41"/>
    </row>
    <row r="115" spans="1:5" x14ac:dyDescent="0.2">
      <c r="A115" s="43">
        <v>5132</v>
      </c>
      <c r="B115" s="41" t="s">
        <v>298</v>
      </c>
      <c r="C115" s="142">
        <v>50395.43</v>
      </c>
      <c r="D115" s="44">
        <f t="shared" si="0"/>
        <v>4.2194571943169647E-3</v>
      </c>
      <c r="E115" s="41"/>
    </row>
    <row r="116" spans="1:5" x14ac:dyDescent="0.2">
      <c r="A116" s="43">
        <v>5133</v>
      </c>
      <c r="B116" s="41" t="s">
        <v>299</v>
      </c>
      <c r="C116" s="142">
        <v>360618.66</v>
      </c>
      <c r="D116" s="44">
        <f t="shared" si="0"/>
        <v>3.0193511581148198E-2</v>
      </c>
      <c r="E116" s="41"/>
    </row>
    <row r="117" spans="1:5" x14ac:dyDescent="0.2">
      <c r="A117" s="43">
        <v>5134</v>
      </c>
      <c r="B117" s="41" t="s">
        <v>300</v>
      </c>
      <c r="C117" s="142">
        <v>26292.25</v>
      </c>
      <c r="D117" s="44">
        <f t="shared" si="0"/>
        <v>2.2013707079645956E-3</v>
      </c>
      <c r="E117" s="41"/>
    </row>
    <row r="118" spans="1:5" x14ac:dyDescent="0.2">
      <c r="A118" s="43">
        <v>5135</v>
      </c>
      <c r="B118" s="41" t="s">
        <v>301</v>
      </c>
      <c r="C118" s="142">
        <v>671640.33</v>
      </c>
      <c r="D118" s="44">
        <f t="shared" si="0"/>
        <v>5.6234416938439065E-2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24311.59</v>
      </c>
      <c r="D120" s="44">
        <f t="shared" si="0"/>
        <v>2.0355360263973219E-3</v>
      </c>
      <c r="E120" s="41"/>
    </row>
    <row r="121" spans="1:5" x14ac:dyDescent="0.2">
      <c r="A121" s="43">
        <v>5138</v>
      </c>
      <c r="B121" s="41" t="s">
        <v>304</v>
      </c>
      <c r="C121" s="142">
        <v>10191.5</v>
      </c>
      <c r="D121" s="44">
        <f t="shared" si="0"/>
        <v>8.5330352367032783E-4</v>
      </c>
      <c r="E121" s="41"/>
    </row>
    <row r="122" spans="1:5" x14ac:dyDescent="0.2">
      <c r="A122" s="43">
        <v>5139</v>
      </c>
      <c r="B122" s="41" t="s">
        <v>305</v>
      </c>
      <c r="C122" s="142">
        <v>278154.5</v>
      </c>
      <c r="D122" s="44">
        <f t="shared" si="0"/>
        <v>2.3289036449468496E-2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259360.32</v>
      </c>
      <c r="D123" s="112">
        <f t="shared" si="0"/>
        <v>2.171545650358277E-2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259360.32</v>
      </c>
      <c r="D133" s="112">
        <f t="shared" si="0"/>
        <v>2.171545650358277E-2</v>
      </c>
      <c r="E133" s="41"/>
    </row>
    <row r="134" spans="1:5" x14ac:dyDescent="0.2">
      <c r="A134" s="43">
        <v>5241</v>
      </c>
      <c r="B134" s="41" t="s">
        <v>315</v>
      </c>
      <c r="C134" s="142">
        <v>259360.32</v>
      </c>
      <c r="D134" s="44">
        <f t="shared" si="0"/>
        <v>2.171545650358277E-2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6.31</v>
      </c>
      <c r="D181" s="112">
        <f t="shared" si="1"/>
        <v>5.2831724813420674E-7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6.31</v>
      </c>
      <c r="D200" s="112">
        <f t="shared" si="1"/>
        <v>5.2831724813420674E-7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6.31</v>
      </c>
      <c r="D209" s="44">
        <f t="shared" si="1"/>
        <v>5.2831724813420674E-7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K22" sqref="K2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</row>
    <row r="10" spans="1:8" x14ac:dyDescent="0.2">
      <c r="A10" s="16">
        <v>1115</v>
      </c>
      <c r="B10" s="14" t="s">
        <v>118</v>
      </c>
      <c r="C10" s="144">
        <v>0</v>
      </c>
      <c r="E10" s="14" t="str">
        <f>IF(OR(C9&gt;0,C10&gt;0,C11&gt;0),"","SIN INFORMACIÓN QUE REVELAR")</f>
        <v/>
      </c>
    </row>
    <row r="11" spans="1:8" x14ac:dyDescent="0.2">
      <c r="A11" s="16">
        <v>1121</v>
      </c>
      <c r="B11" s="14" t="s">
        <v>119</v>
      </c>
      <c r="C11" s="144">
        <v>7526524.7300000004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116486.95</v>
      </c>
      <c r="D20" s="144">
        <v>116486.95</v>
      </c>
      <c r="E20" s="144">
        <v>0</v>
      </c>
      <c r="F20" s="144">
        <v>0</v>
      </c>
      <c r="G20" s="144">
        <v>0</v>
      </c>
    </row>
    <row r="21" spans="1:8" x14ac:dyDescent="0.2">
      <c r="A21" s="16">
        <v>1125</v>
      </c>
      <c r="B21" s="14" t="s">
        <v>129</v>
      </c>
      <c r="C21" s="144">
        <v>25000</v>
      </c>
      <c r="D21" s="144">
        <v>25000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820895</v>
      </c>
      <c r="D27" s="144">
        <v>820895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</row>
    <row r="42" spans="1:8" x14ac:dyDescent="0.2">
      <c r="A42" s="16">
        <v>1151</v>
      </c>
      <c r="B42" s="14" t="s">
        <v>145</v>
      </c>
      <c r="C42" s="144">
        <v>0</v>
      </c>
      <c r="E42" s="14" t="str">
        <f>IF(OR(C41&gt;0,C42&gt;0),"","SIN INFORMACIÓN QUE REVELAR")</f>
        <v>SIN INFORMACIÓN QUE REVELAR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</row>
    <row r="51" spans="1:10" x14ac:dyDescent="0.2">
      <c r="A51" s="16">
        <v>1212</v>
      </c>
      <c r="B51" s="14" t="s">
        <v>560</v>
      </c>
      <c r="C51" s="144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75498578.840000004</v>
      </c>
      <c r="D56" s="144">
        <f>SUM(D57:D63)</f>
        <v>0</v>
      </c>
      <c r="E56" s="144">
        <f>SUM(E57:E63)</f>
        <v>40046511.560000002</v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75031683.730000004</v>
      </c>
      <c r="D59" s="144">
        <v>0</v>
      </c>
      <c r="E59" s="144">
        <v>20023255.780000001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466895.11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20023255.780000001</v>
      </c>
    </row>
    <row r="64" spans="1:10" x14ac:dyDescent="0.2">
      <c r="A64" s="16">
        <v>1240</v>
      </c>
      <c r="B64" s="14" t="s">
        <v>157</v>
      </c>
      <c r="C64" s="144">
        <f>SUM(C65:C72)</f>
        <v>43266092.210000001</v>
      </c>
      <c r="D64" s="144">
        <f t="shared" ref="D64:E64" si="0">SUM(D65:D72)</f>
        <v>0</v>
      </c>
      <c r="E64" s="144">
        <f t="shared" si="0"/>
        <v>37227730.280000001</v>
      </c>
    </row>
    <row r="65" spans="1:9" x14ac:dyDescent="0.2">
      <c r="A65" s="16">
        <v>1241</v>
      </c>
      <c r="B65" s="14" t="s">
        <v>158</v>
      </c>
      <c r="C65" s="144">
        <v>16472559</v>
      </c>
      <c r="D65" s="144">
        <v>0</v>
      </c>
      <c r="E65" s="144">
        <v>15288966.119999999</v>
      </c>
    </row>
    <row r="66" spans="1:9" x14ac:dyDescent="0.2">
      <c r="A66" s="16">
        <v>1242</v>
      </c>
      <c r="B66" s="14" t="s">
        <v>159</v>
      </c>
      <c r="C66" s="144">
        <v>6139208.1200000001</v>
      </c>
      <c r="D66" s="144">
        <v>0</v>
      </c>
      <c r="E66" s="144">
        <v>5401103.71</v>
      </c>
    </row>
    <row r="67" spans="1:9" x14ac:dyDescent="0.2">
      <c r="A67" s="16">
        <v>1243</v>
      </c>
      <c r="B67" s="14" t="s">
        <v>160</v>
      </c>
      <c r="C67" s="144">
        <v>2347125.36</v>
      </c>
      <c r="D67" s="144">
        <v>0</v>
      </c>
      <c r="E67" s="144">
        <v>2121591.5299999998</v>
      </c>
    </row>
    <row r="68" spans="1:9" x14ac:dyDescent="0.2">
      <c r="A68" s="16">
        <v>1244</v>
      </c>
      <c r="B68" s="14" t="s">
        <v>161</v>
      </c>
      <c r="C68" s="144">
        <v>2446637.35</v>
      </c>
      <c r="D68" s="144">
        <v>0</v>
      </c>
      <c r="E68" s="144">
        <v>1961690.88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15860562.380000001</v>
      </c>
      <c r="D70" s="144">
        <v>0</v>
      </c>
      <c r="E70" s="144">
        <v>12454378.039999999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</row>
    <row r="93" spans="1:8" x14ac:dyDescent="0.2">
      <c r="A93" s="16">
        <v>1161</v>
      </c>
      <c r="B93" s="14" t="s">
        <v>182</v>
      </c>
      <c r="C93" s="144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1054367.9099999999</v>
      </c>
      <c r="D110" s="144">
        <f>SUM(D111:D119)</f>
        <v>1054367.9099999999</v>
      </c>
      <c r="E110" s="144">
        <f>SUM(E111:E119)</f>
        <v>0</v>
      </c>
      <c r="F110" s="144">
        <f>SUM(F111:F119)</f>
        <v>0</v>
      </c>
      <c r="G110" s="144">
        <f>SUM(G111:G119)</f>
        <v>0</v>
      </c>
    </row>
    <row r="111" spans="1:8" x14ac:dyDescent="0.2">
      <c r="A111" s="16">
        <v>2111</v>
      </c>
      <c r="B111" s="14" t="s">
        <v>190</v>
      </c>
      <c r="C111" s="144">
        <v>326616.14</v>
      </c>
      <c r="D111" s="144">
        <f>C111</f>
        <v>326616.14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17.399999999999999</v>
      </c>
      <c r="D112" s="144">
        <f t="shared" ref="D112:D119" si="1">C112</f>
        <v>17.399999999999999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790335.74</v>
      </c>
      <c r="D117" s="144">
        <f t="shared" si="1"/>
        <v>790335.74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-62601.37</v>
      </c>
      <c r="D119" s="144">
        <f t="shared" si="1"/>
        <v>-62601.37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/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  <c r="E169" s="14" t="str">
        <f>IF(OR(C168&gt;0,C169&gt;0,C170&gt;0,C167&gt;0),"","SIN INFORMACIÓN QUE REVELAR")</f>
        <v>SIN INFORMACIÓN QUE REVELAR</v>
      </c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H27" sqref="H27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118542816.52</v>
      </c>
    </row>
    <row r="10" spans="1:5" x14ac:dyDescent="0.2">
      <c r="A10" s="26">
        <v>3120</v>
      </c>
      <c r="B10" s="22" t="s">
        <v>384</v>
      </c>
      <c r="C10" s="147">
        <v>0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147">
        <v>765985.47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-1046395.3</v>
      </c>
    </row>
    <row r="16" spans="1:5" x14ac:dyDescent="0.2">
      <c r="A16" s="26">
        <v>3220</v>
      </c>
      <c r="B16" s="22" t="s">
        <v>388</v>
      </c>
      <c r="C16" s="147">
        <v>-37434805.719999999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 t="str">
        <f>IF(OR(C18&gt;0,C19&gt;0,C20&gt;0,C16&gt;0,C17&gt;0,C21&gt;0,C22&gt;0,C15&gt;0,C23&gt;0,C24&gt;0,C25&gt;0,C26&gt;0,C27&gt;0,C28&gt;0),"","SIN INFORMACIÓN QUE REVELAR")</f>
        <v>SIN INFORMACIÓN QUE REVELAR</v>
      </c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</row>
    <row r="10" spans="1:5" x14ac:dyDescent="0.2">
      <c r="A10" s="26">
        <v>1112</v>
      </c>
      <c r="B10" s="22" t="s">
        <v>402</v>
      </c>
      <c r="C10" s="147">
        <v>11879377.210000001</v>
      </c>
      <c r="D10" s="147">
        <v>23130651.82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11879377.210000001</v>
      </c>
      <c r="D16" s="148">
        <f>SUM(D9:D15)</f>
        <v>23130651.82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4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</row>
    <row r="22" spans="1:4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4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4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4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4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4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4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4" x14ac:dyDescent="0.2">
      <c r="A29" s="33">
        <v>1240</v>
      </c>
      <c r="B29" s="34" t="s">
        <v>157</v>
      </c>
      <c r="C29" s="148">
        <f>SUM(C30:C37)</f>
        <v>230984</v>
      </c>
      <c r="D29" s="148">
        <f>SUM(D30:D37)</f>
        <v>545945.28</v>
      </c>
    </row>
    <row r="30" spans="1:4" x14ac:dyDescent="0.2">
      <c r="A30" s="26">
        <v>1241</v>
      </c>
      <c r="B30" s="22" t="s">
        <v>158</v>
      </c>
      <c r="C30" s="147">
        <v>230984</v>
      </c>
      <c r="D30" s="147">
        <v>132485.45000000001</v>
      </c>
    </row>
    <row r="31" spans="1:4" x14ac:dyDescent="0.2">
      <c r="A31" s="26">
        <v>1242</v>
      </c>
      <c r="B31" s="22" t="s">
        <v>159</v>
      </c>
      <c r="C31" s="147">
        <v>0</v>
      </c>
      <c r="D31" s="147">
        <v>210545.22</v>
      </c>
    </row>
    <row r="32" spans="1:4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202914.61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230984</v>
      </c>
      <c r="D44" s="148">
        <f>D21+D29+D38</f>
        <v>545945.28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-1046395.3</v>
      </c>
      <c r="D48" s="148">
        <v>7551731.8499999996</v>
      </c>
      <c r="E48" s="136"/>
    </row>
    <row r="49" spans="1:4" x14ac:dyDescent="0.2">
      <c r="A49" s="26"/>
      <c r="B49" s="82" t="s">
        <v>510</v>
      </c>
      <c r="C49" s="148">
        <f>C54+C66+C94+C97+C50</f>
        <v>6.31</v>
      </c>
      <c r="D49" s="148">
        <f>D54+D66+D94+D97+D50</f>
        <v>7324496.8200000003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6.31</v>
      </c>
      <c r="D66" s="148">
        <f>D67+D76+D79+D85</f>
        <v>5885468.3500000006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5885444.4400000004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3785223.83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2550138.89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-449918.28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6.31</v>
      </c>
      <c r="D85" s="147">
        <f>SUM(D86:D93)</f>
        <v>23.91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6.31</v>
      </c>
      <c r="D93" s="147">
        <v>23.91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1439028.47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375843.14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242372.47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820812.86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354000</v>
      </c>
      <c r="D103" s="148">
        <f>+D104</f>
        <v>1773962.12</v>
      </c>
    </row>
    <row r="104" spans="1:4" x14ac:dyDescent="0.2">
      <c r="A104" s="96">
        <v>3100</v>
      </c>
      <c r="B104" s="100" t="s">
        <v>541</v>
      </c>
      <c r="C104" s="154">
        <f>SUM(C105:C108)</f>
        <v>354000</v>
      </c>
      <c r="D104" s="154">
        <f>SUM(D105:D108)</f>
        <v>1773962.12</v>
      </c>
    </row>
    <row r="105" spans="1:4" x14ac:dyDescent="0.2">
      <c r="A105" s="98"/>
      <c r="B105" s="101" t="s">
        <v>542</v>
      </c>
      <c r="C105" s="155">
        <v>354000</v>
      </c>
      <c r="D105" s="155">
        <v>826500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947462.12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9.52</v>
      </c>
      <c r="D112" s="151">
        <f>+D113+D135</f>
        <v>19.77</v>
      </c>
    </row>
    <row r="113" spans="1:4" x14ac:dyDescent="0.2">
      <c r="A113" s="96">
        <v>4300</v>
      </c>
      <c r="B113" s="100" t="s">
        <v>596</v>
      </c>
      <c r="C113" s="154">
        <f>C127+C114+C117+C123+C125</f>
        <v>9.52</v>
      </c>
      <c r="D113" s="156">
        <f>D127+D114+D117+D123+D125</f>
        <v>19.77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9.52</v>
      </c>
      <c r="D127" s="158">
        <f>SUM(D128:D134)</f>
        <v>19.77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9.52</v>
      </c>
      <c r="D134" s="155">
        <v>19.77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-692398.51</v>
      </c>
      <c r="D145" s="148">
        <f>D48+D49+D103-D109-D112</f>
        <v>16650171.02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11251176.470000001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9.52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9.52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354000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354000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10897185.99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12174558.98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230984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230984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6.31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6.31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11943581.290000001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H14" sqref="H14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73939651.739999995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-70198604.549999997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7510129.2800000003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-11251176.470000001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-73939651.739999995</v>
      </c>
    </row>
    <row r="51" spans="1:3" x14ac:dyDescent="0.2">
      <c r="A51" s="22">
        <v>8220</v>
      </c>
      <c r="B51" s="103" t="s">
        <v>46</v>
      </c>
      <c r="C51" s="161">
        <v>65233480.240000002</v>
      </c>
    </row>
    <row r="52" spans="1:3" x14ac:dyDescent="0.2">
      <c r="A52" s="22">
        <v>8230</v>
      </c>
      <c r="B52" s="103" t="s">
        <v>600</v>
      </c>
      <c r="C52" s="161">
        <v>-6910129.2800000003</v>
      </c>
    </row>
    <row r="53" spans="1:3" x14ac:dyDescent="0.2">
      <c r="A53" s="22">
        <v>8240</v>
      </c>
      <c r="B53" s="103" t="s">
        <v>45</v>
      </c>
      <c r="C53" s="161">
        <v>3441741.8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12174558.98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2019-02-13T21:19:08Z</cp:lastPrinted>
  <dcterms:created xsi:type="dcterms:W3CDTF">2012-12-11T20:36:24Z</dcterms:created>
  <dcterms:modified xsi:type="dcterms:W3CDTF">2025-04-25T20:02:46Z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