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1.-INFORMACION CONTABLE\FORMATO DE ENVIO\"/>
    </mc:Choice>
  </mc:AlternateContent>
  <xr:revisionPtr revIDLastSave="0" documentId="13_ncr:1_{DA395385-49F3-4559-BF62-1E2C8C38E33F}" xr6:coauthVersionLast="36" xr6:coauthVersionMax="36" xr10:uidLastSave="{00000000-0000-0000-0000-000000000000}"/>
  <bookViews>
    <workbookView xWindow="0" yWindow="0" windowWidth="28800" windowHeight="11625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 s="1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F76" i="59"/>
  <c r="E127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<sst xmlns="http://schemas.openxmlformats.org/spreadsheetml/2006/main" count="860" uniqueCount="604">
  <si>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</si>
  <si>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</si>
  <si>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</si>
  <si>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</si>
  <si>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</si>
  <si>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</si>
  <si>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</si>
  <si>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</si>
  <si>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</si>
  <si>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</si>
  <si>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</si>
  <si>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</si>
  <si>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</si>
  <si>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</si>
  <si>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</si>
  <si>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</si>
  <si>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</si>
  <si>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</si>
  <si>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</si>
  <si>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</si>
  <si>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</si>
  <si>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</si>
  <si>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</si>
  <si>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</si>
  <si>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</si>
  <si>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</si>
  <si>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</si>
  <si>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</si>
  <si>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</si>
  <si>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</si>
  <si>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</si>
  <si>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</si>
  <si>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</si>
  <si>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</si>
  <si>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</si>
  <si>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</si>
  <si>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</si>
  <si>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</si>
  <si>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</si>
  <si>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</si>
  <si>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</si>
  <si>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</si>
  <si>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</si>
  <si>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</si>
  <si>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</si>
  <si>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</si>
  <si>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</si>
  <si>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</si>
  <si>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</si>
  <si>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</si>
  <si>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</si>
  <si>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</si>
  <si>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</si>
  <si>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</si>
  <si>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</si>
  <si>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</si>
  <si>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</si>
  <si>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</si>
  <si>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</si>
  <si>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</si>
  <si>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</si>
  <si>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</si>
  <si>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</si>
  <si>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</si>
  <si>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</si>
  <si>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</si>
  <si>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</si>
  <si>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</si>
  <si>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</si>
  <si>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</si>
  <si>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</si>
  <si>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</si>
  <si>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</si>
  <si>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</si>
  <si>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</si>
  <si>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</si>
  <si>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</si>
  <si>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</si>
  <si>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</si>
  <si>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</si>
  <si>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</si>
  <si>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</si>
  <si>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</si>
  <si>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</si>
  <si>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</si>
  <si>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</si>
  <si>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</si>
  <si>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</si>
  <si>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</si>
  <si>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</si>
  <si>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</si>
  <si>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</si>
  <si>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</si>
  <si>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</si>
  <si>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</si>
  <si>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</si>
  <si>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</si>
  <si>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</si>
  <si>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</si>
  <si>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</si>
  <si>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</si>
  <si>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</si>
  <si>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</si>
  <si>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</si>
  <si>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</si>
  <si>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</si>
  <si>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</si>
  <si>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</si>
  <si>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</si>
  <si>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</si>
  <si>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</si>
  <si>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</si>
  <si>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</si>
  <si>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</si>
  <si>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</si>
  <si>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</si>
  <si>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</si>
  <si>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</si>
  <si>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</si>
  <si>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</si>
  <si>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</si>
  <si>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</si>
  <si>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</si>
  <si>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</si>
  <si>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</si>
  <si>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</si>
  <si>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</si>
  <si>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</si>
  <si>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</si>
  <si>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</si>
  <si>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</si>
  <si>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</si>
  <si>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</si>
  <si>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</si>
  <si>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</si>
  <si>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</si>
  <si>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</si>
  <si>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</si>
  <si>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</si>
  <si>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</si>
  <si>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</si>
  <si>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</si>
  <si>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</si>
  <si>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</si>
  <si>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</si>
  <si>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</si>
  <si>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</si>
  <si>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</si>
  <si>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</si>
  <si>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</si>
  <si>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</si>
  <si>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</si>
  <si>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</si>
  <si>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</si>
  <si>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</si>
  <si>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</si>
  <si>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</si>
  <si>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</si>
  <si>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</si>
  <si>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</si>
  <si>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</si>
  <si>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</si>
  <si>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</si>
  <si>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</si>
  <si>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</si>
  <si>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</si>
  <si>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</si>
  <si>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</si>
  <si>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</si>
  <si>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</si>
  <si>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</si>
  <si>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</si>
  <si>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</si>
  <si>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</si>
  <si>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</si>
  <si>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</si>
  <si>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</si>
  <si>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</si>
  <si>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</si>
  <si>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</si>
  <si>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</si>
  <si>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</si>
  <si>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</si>
  <si>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</si>
  <si>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</si>
  <si>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</si>
  <si>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</si>
  <si>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</si>
  <si>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</si>
  <si>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</si>
  <si>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</si>
  <si>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</si>
  <si>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</si>
  <si>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</si>
  <si>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</si>
  <si>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</si>
  <si>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</si>
  <si>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</si>
  <si>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</si>
  <si>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</si>
  <si>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</si>
  <si>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</si>
  <si>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</si>
  <si>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</si>
  <si>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</si>
  <si>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</si>
  <si>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</si>
  <si>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</si>
  <si>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</si>
  <si>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</si>
  <si>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</si>
  <si>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</si>
  <si>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</si>
  <si>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</si>
  <si>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</si>
  <si>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</si>
  <si>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</si>
  <si>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</si>
  <si>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</si>
  <si>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</si>
  <si>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</si>
  <si>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</si>
  <si>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</si>
  <si>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</si>
  <si>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</si>
  <si>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</si>
  <si>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</si>
  <si>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</si>
  <si>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</si>
  <si>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</si>
  <si>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</si>
  <si>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</si>
  <si>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</si>
  <si>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</si>
  <si>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</si>
  <si>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</si>
  <si>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</si>
  <si>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</si>
  <si>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</si>
  <si>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</si>
  <si>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</si>
  <si>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</si>
  <si>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</si>
  <si>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</si>
  <si>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</si>
  <si>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</si>
  <si>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</si>
  <si>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</si>
  <si>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</si>
  <si>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</si>
  <si>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</si>
  <si>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</si>
  <si>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</si>
  <si>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</si>
  <si>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</si>
  <si>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</si>
  <si>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</si>
  <si>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</si>
  <si>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</si>
  <si>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</si>
  <si>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</si>
  <si>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</si>
  <si>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</si>
  <si>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</si>
  <si>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</si>
  <si>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</si>
  <si>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</si>
  <si>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</si>
  <si>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</si>
  <si>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</si>
  <si>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</si>
  <si>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</si>
  <si>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</si>
  <si>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</si>
  <si>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</si>
  <si>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</si>
  <si>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</si>
  <si>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</si>
  <si>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</si>
  <si>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</si>
  <si>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</si>
  <si>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</si>
  <si>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</si>
  <si>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</si>
  <si>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</si>
  <si>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</si>
  <si>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</si>
  <si>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</si>
  <si>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</si>
  <si>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</si>
  <si>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</si>
  <si>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</si>
  <si>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</si>
  <si>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</si>
  <si>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</si>
  <si>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</si>
  <si>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</si>
  <si>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</si>
  <si>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</si>
  <si>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</si>
  <si>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</si>
  <si>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</si>
  <si>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</si>
  <si>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</si>
  <si>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</si>
  <si>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</si>
  <si>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</si>
  <si>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</si>
  <si>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</si>
  <si>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</si>
  <si>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</si>
  <si>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</si>
  <si>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</si>
  <si>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</si>
  <si>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</si>
  <si>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</si>
  <si>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</si>
  <si>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</si>
  <si>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</si>
  <si>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</si>
  <si>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</si>
  <si>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</si>
  <si>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</si>
  <si>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</si>
  <si>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</si>
  <si>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</si>
  <si>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</si>
  <si>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</si>
  <si>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</si>
  <si>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</si>
  <si>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</si>
  <si>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</si>
  <si>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</si>
  <si>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</si>
  <si>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</si>
  <si>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</si>
  <si>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</si>
  <si>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</si>
  <si>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</si>
  <si>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</si>
  <si>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</si>
  <si>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</si>
  <si>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</si>
  <si>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</si>
  <si>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</si>
  <si>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</si>
  <si>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</si>
  <si>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</si>
  <si>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</si>
  <si>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</si>
  <si>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</si>
  <si>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</si>
  <si>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</si>
  <si>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</si>
  <si>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</si>
  <si>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</si>
  <si>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</si>
  <si>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</si>
  <si>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</si>
  <si>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</si>
  <si>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</si>
  <si>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</si>
  <si>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</si>
  <si>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</si>
  <si>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</si>
  <si>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</si>
  <si>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</si>
  <si>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</si>
  <si>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</si>
  <si>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</si>
  <si>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</si>
  <si>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</si>
  <si>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</si>
  <si>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</si>
  <si>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</si>
  <si>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</si>
  <si>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</si>
  <si>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</si>
  <si>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</si>
  <si>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</si>
  <si>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</si>
  <si>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</si>
  <si>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</si>
  <si>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</si>
  <si>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</si>
  <si>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</si>
  <si>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</si>
  <si>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</si>
  <si>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</si>
  <si>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</si>
  <si>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</si>
  <si>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</si>
  <si>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</si>
  <si>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</si>
  <si>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</si>
  <si>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</si>
  <si>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</si>
  <si>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</si>
  <si>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</si>
  <si>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</si>
  <si>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</si>
  <si>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</si>
  <si>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</si>
  <si>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</si>
  <si>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</si>
  <si>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</si>
  <si>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</si>
  <si>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</si>
  <si>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</si>
  <si>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</si>
  <si>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</si>
  <si>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</si>
  <si>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</si>
  <si>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</si>
  <si>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</si>
  <si>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</si>
  <si>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</si>
  <si>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</si>
  <si>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</si>
  <si>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</si>
  <si>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</si>
  <si>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</si>
  <si>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</si>
  <si>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</si>
  <si>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</si>
  <si>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</si>
  <si>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</si>
  <si>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</si>
  <si>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</si>
  <si>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</si>
  <si>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</si>
  <si>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</si>
  <si>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</si>
  <si>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</si>
  <si>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</si>
  <si>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</si>
  <si>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</si>
  <si>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</si>
  <si>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</si>
  <si>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</si>
  <si>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</si>
  <si>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</si>
  <si>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</si>
  <si>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</si>
  <si>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</si>
  <si>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</si>
  <si>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</si>
  <si>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</si>
  <si>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</si>
  <si>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</si>
  <si>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</si>
  <si>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</si>
  <si>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</si>
  <si>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</si>
  <si>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</si>
  <si>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</si>
  <si>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</si>
  <si>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</si>
  <si>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</si>
  <si>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</si>
  <si>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</si>
  <si>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</si>
  <si>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</si>
  <si>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</si>
  <si>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</si>
  <si>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</si>
  <si>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</si>
  <si>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</si>
  <si>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</si>
  <si>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</si>
  <si>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</si>
  <si>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</si>
  <si>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</si>
  <si>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</si>
  <si>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</si>
  <si>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</si>
  <si>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</si>
  <si>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</si>
  <si>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</si>
  <si>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</si>
  <si>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</si>
  <si>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</si>
  <si>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</si>
  <si>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</si>
  <si>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</si>
  <si>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</si>
  <si>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</si>
  <si>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</si>
  <si>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</si>
  <si>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</si>
  <si>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</si>
  <si>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</si>
  <si>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</si>
  <si>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</si>
  <si>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</si>
  <si>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</si>
  <si>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</si>
  <si>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</si>
  <si>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</si>
  <si>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</si>
  <si>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</si>
  <si>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</si>
  <si>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</si>
  <si>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</si>
  <si>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</si>
  <si>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</si>
  <si>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</si>
  <si>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</si>
  <si>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</si>
  <si>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</si>
  <si>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</si>
  <si>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</si>
  <si>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</si>
  <si>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</si>
  <si>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</si>
  <si>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</si>
  <si>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</si>
  <si>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</si>
  <si>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</si>
  <si>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</si>
  <si>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</si>
  <si>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</si>
  <si>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</si>
  <si>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</si>
  <si>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</si>
  <si>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</si>
  <si>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</si>
  <si>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</si>
  <si>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</si>
  <si>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</si>
  <si>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</si>
  <si>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</si>
  <si>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</si>
  <si>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</si>
  <si>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</si>
  <si>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</si>
  <si>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</si>
  <si>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</si>
  <si>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</si>
  <si>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</si>
  <si>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</si>
  <si>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</si>
  <si>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</si>
  <si>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</si>
  <si>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</si>
  <si>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</si>
  <si>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</si>
  <si>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</si>
  <si>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</si>
  <si>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</si>
  <si>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</si>
  <si>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</si>
  <si>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</si>
  <si>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</si>
  <si>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</si>
  <si>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</si>
  <si>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</si>
  <si>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</si>
  <si>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</si>
  <si>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</si>
  <si>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</si>
  <si>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</si>
  <si>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</si>
  <si>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</si>
  <si>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</si>
  <si>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</si>
  <si>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</si>
  <si>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</si>
  <si>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</si>
  <si>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</si>
  <si>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</si>
  <si>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</si>
  <si>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</si>
  <si>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</si>
  <si>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</si>
  <si>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</si>
  <si>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</si>
  <si>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</si>
  <si>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</si>
  <si>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</si>
  <si>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</si>
  <si>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</si>
  <si>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</si>
  <si>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</si>
  <si>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</si>
  <si>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</si>
  <si>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</si>
  <si>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</si>
  <si>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</si>
  <si>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</si>
  <si>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</si>
  <si>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</si>
  <si>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</si>
  <si>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</si>
  <si>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</si>
  <si>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</si>
  <si>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</si>
  <si>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</si>
  <si>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</si>
  <si>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</si>
  <si>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</si>
  <si>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</si>
  <si>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UNIVERSIDAD POLITECNICA DEL BICENTENARIO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</si>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</sst>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C32" sqref="C32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10.7109375" style="1" bestFit="1" customWidth="1"/>
    <col min="4" max="16384" width="12.85546875" style="1"/>
  </cols>
  <sheetData>
    <row r="1" spans="1:4" ht="16.350000000000001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603</v>
      </c>
      <c r="B3" s="167"/>
      <c r="C3" s="10" t="s">
        <v>497</v>
      </c>
      <c r="D3" s="107">
        <v>2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11" sqref="E11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2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40034015.420000002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4402051.51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4402051.51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4402051.51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35126229.010000005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13332080.75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13332080.75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21794148.260000002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21794148.260000002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505734.9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505734.9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505734.9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27462152.699999999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27163316.469999999</v>
      </c>
      <c r="D95" s="112">
        <f>C95/$C$94</f>
        <v>0.98911825182590296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21902539.739999998</v>
      </c>
      <c r="D96" s="112">
        <f t="shared" ref="D96:D159" si="0">C96/$C$94</f>
        <v>0.79755363606291496</v>
      </c>
      <c r="E96" s="41"/>
    </row>
    <row r="97" spans="1:5" x14ac:dyDescent="0.2">
      <c r="A97" s="43">
        <v>5111</v>
      </c>
      <c r="B97" s="41" t="s">
        <v>280</v>
      </c>
      <c r="C97" s="142">
        <v>10014063.039999999</v>
      </c>
      <c r="D97" s="44">
        <f t="shared" si="0"/>
        <v>0.36464960155872994</v>
      </c>
      <c r="E97" s="41"/>
    </row>
    <row r="98" spans="1:5" x14ac:dyDescent="0.2">
      <c r="A98" s="43">
        <v>5112</v>
      </c>
      <c r="B98" s="41" t="s">
        <v>281</v>
      </c>
      <c r="C98" s="142">
        <v>6275852.2999999998</v>
      </c>
      <c r="D98" s="44">
        <f t="shared" si="0"/>
        <v>0.228527325172145</v>
      </c>
      <c r="E98" s="41"/>
    </row>
    <row r="99" spans="1:5" x14ac:dyDescent="0.2">
      <c r="A99" s="43">
        <v>5113</v>
      </c>
      <c r="B99" s="41" t="s">
        <v>282</v>
      </c>
      <c r="C99" s="142">
        <v>628437.25</v>
      </c>
      <c r="D99" s="44">
        <f t="shared" si="0"/>
        <v>2.2883757761641171E-2</v>
      </c>
      <c r="E99" s="41"/>
    </row>
    <row r="100" spans="1:5" x14ac:dyDescent="0.2">
      <c r="A100" s="43">
        <v>5114</v>
      </c>
      <c r="B100" s="41" t="s">
        <v>283</v>
      </c>
      <c r="C100" s="142">
        <v>3917925.77</v>
      </c>
      <c r="D100" s="44">
        <f t="shared" si="0"/>
        <v>0.14266637480316682</v>
      </c>
      <c r="E100" s="41"/>
    </row>
    <row r="101" spans="1:5" x14ac:dyDescent="0.2">
      <c r="A101" s="43">
        <v>5115</v>
      </c>
      <c r="B101" s="41" t="s">
        <v>284</v>
      </c>
      <c r="C101" s="142">
        <v>1066261.3799999999</v>
      </c>
      <c r="D101" s="44">
        <f t="shared" si="0"/>
        <v>3.8826576767232085E-2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482904.37999999995</v>
      </c>
      <c r="D103" s="112">
        <f t="shared" si="0"/>
        <v>1.7584360019963035E-2</v>
      </c>
      <c r="E103" s="41"/>
    </row>
    <row r="104" spans="1:5" x14ac:dyDescent="0.2">
      <c r="A104" s="43">
        <v>5121</v>
      </c>
      <c r="B104" s="41" t="s">
        <v>287</v>
      </c>
      <c r="C104" s="142">
        <v>212715.48</v>
      </c>
      <c r="D104" s="44">
        <f t="shared" si="0"/>
        <v>7.7457685973758355E-3</v>
      </c>
      <c r="E104" s="41"/>
    </row>
    <row r="105" spans="1:5" x14ac:dyDescent="0.2">
      <c r="A105" s="43">
        <v>5122</v>
      </c>
      <c r="B105" s="41" t="s">
        <v>288</v>
      </c>
      <c r="C105" s="142">
        <v>33718.33</v>
      </c>
      <c r="D105" s="44">
        <f t="shared" si="0"/>
        <v>1.2278108846143006E-3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60581.440000000002</v>
      </c>
      <c r="D107" s="44">
        <f t="shared" si="0"/>
        <v>2.2059974926874541E-3</v>
      </c>
      <c r="E107" s="41"/>
    </row>
    <row r="108" spans="1:5" x14ac:dyDescent="0.2">
      <c r="A108" s="43">
        <v>5125</v>
      </c>
      <c r="B108" s="41" t="s">
        <v>291</v>
      </c>
      <c r="C108" s="142">
        <v>11931.57</v>
      </c>
      <c r="D108" s="44">
        <f t="shared" si="0"/>
        <v>4.3447322321530897E-4</v>
      </c>
      <c r="E108" s="41"/>
    </row>
    <row r="109" spans="1:5" x14ac:dyDescent="0.2">
      <c r="A109" s="43">
        <v>5126</v>
      </c>
      <c r="B109" s="41" t="s">
        <v>292</v>
      </c>
      <c r="C109" s="142">
        <v>151330.15</v>
      </c>
      <c r="D109" s="44">
        <f t="shared" si="0"/>
        <v>5.5104984541142687E-3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12627.41</v>
      </c>
      <c r="D112" s="44">
        <f t="shared" si="0"/>
        <v>4.5981136795587044E-4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4777872.3499999996</v>
      </c>
      <c r="D113" s="112">
        <f t="shared" si="0"/>
        <v>0.17398025574302484</v>
      </c>
      <c r="E113" s="41"/>
    </row>
    <row r="114" spans="1:5" x14ac:dyDescent="0.2">
      <c r="A114" s="43">
        <v>5131</v>
      </c>
      <c r="B114" s="41" t="s">
        <v>297</v>
      </c>
      <c r="C114" s="142">
        <v>485284.28</v>
      </c>
      <c r="D114" s="44">
        <f t="shared" si="0"/>
        <v>1.7671021106804932E-2</v>
      </c>
      <c r="E114" s="41"/>
    </row>
    <row r="115" spans="1:5" x14ac:dyDescent="0.2">
      <c r="A115" s="43">
        <v>5132</v>
      </c>
      <c r="B115" s="41" t="s">
        <v>298</v>
      </c>
      <c r="C115" s="142">
        <v>124550.58</v>
      </c>
      <c r="D115" s="44">
        <f t="shared" si="0"/>
        <v>4.5353538508290355E-3</v>
      </c>
      <c r="E115" s="41"/>
    </row>
    <row r="116" spans="1:5" x14ac:dyDescent="0.2">
      <c r="A116" s="43">
        <v>5133</v>
      </c>
      <c r="B116" s="41" t="s">
        <v>299</v>
      </c>
      <c r="C116" s="142">
        <v>1055370.17</v>
      </c>
      <c r="D116" s="44">
        <f t="shared" si="0"/>
        <v>3.8429986954373024E-2</v>
      </c>
      <c r="E116" s="41"/>
    </row>
    <row r="117" spans="1:5" x14ac:dyDescent="0.2">
      <c r="A117" s="43">
        <v>5134</v>
      </c>
      <c r="B117" s="41" t="s">
        <v>300</v>
      </c>
      <c r="C117" s="142">
        <v>44257.14</v>
      </c>
      <c r="D117" s="44">
        <f t="shared" si="0"/>
        <v>1.6115684914970267E-3</v>
      </c>
      <c r="E117" s="41"/>
    </row>
    <row r="118" spans="1:5" x14ac:dyDescent="0.2">
      <c r="A118" s="43">
        <v>5135</v>
      </c>
      <c r="B118" s="41" t="s">
        <v>301</v>
      </c>
      <c r="C118" s="142">
        <v>1288907.94</v>
      </c>
      <c r="D118" s="44">
        <f t="shared" si="0"/>
        <v>4.6933973242381688E-2</v>
      </c>
      <c r="E118" s="41"/>
    </row>
    <row r="119" spans="1:5" x14ac:dyDescent="0.2">
      <c r="A119" s="43">
        <v>5136</v>
      </c>
      <c r="B119" s="41" t="s">
        <v>302</v>
      </c>
      <c r="C119" s="142">
        <v>197531.16</v>
      </c>
      <c r="D119" s="44">
        <f t="shared" si="0"/>
        <v>7.1928505444513102E-3</v>
      </c>
      <c r="E119" s="41"/>
    </row>
    <row r="120" spans="1:5" x14ac:dyDescent="0.2">
      <c r="A120" s="43">
        <v>5137</v>
      </c>
      <c r="B120" s="41" t="s">
        <v>303</v>
      </c>
      <c r="C120" s="142">
        <v>70909.899999999994</v>
      </c>
      <c r="D120" s="44">
        <f t="shared" si="0"/>
        <v>2.5820954669733519E-3</v>
      </c>
      <c r="E120" s="41"/>
    </row>
    <row r="121" spans="1:5" x14ac:dyDescent="0.2">
      <c r="A121" s="43">
        <v>5138</v>
      </c>
      <c r="B121" s="41" t="s">
        <v>304</v>
      </c>
      <c r="C121" s="142">
        <v>253958.75</v>
      </c>
      <c r="D121" s="44">
        <f t="shared" si="0"/>
        <v>9.247590776086537E-3</v>
      </c>
      <c r="E121" s="41"/>
    </row>
    <row r="122" spans="1:5" x14ac:dyDescent="0.2">
      <c r="A122" s="43">
        <v>5139</v>
      </c>
      <c r="B122" s="41" t="s">
        <v>305</v>
      </c>
      <c r="C122" s="142">
        <v>1257102.43</v>
      </c>
      <c r="D122" s="44">
        <f t="shared" si="0"/>
        <v>4.5775815309627932E-2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298820.93</v>
      </c>
      <c r="D123" s="112">
        <f t="shared" si="0"/>
        <v>1.0881191043701392E-2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298820.93</v>
      </c>
      <c r="D133" s="112">
        <f t="shared" si="0"/>
        <v>1.0881191043701392E-2</v>
      </c>
      <c r="E133" s="41"/>
    </row>
    <row r="134" spans="1:5" x14ac:dyDescent="0.2">
      <c r="A134" s="43">
        <v>5241</v>
      </c>
      <c r="B134" s="41" t="s">
        <v>315</v>
      </c>
      <c r="C134" s="142">
        <v>298820.93</v>
      </c>
      <c r="D134" s="44">
        <f t="shared" si="0"/>
        <v>1.0881191043701392E-2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15.3</v>
      </c>
      <c r="D181" s="112">
        <f t="shared" si="1"/>
        <v>5.571303956808893E-7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15.3</v>
      </c>
      <c r="D200" s="112">
        <f t="shared" si="1"/>
        <v>5.571303956808893E-7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15.3</v>
      </c>
      <c r="D209" s="44">
        <f t="shared" si="1"/>
        <v>5.571303956808893E-7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B1" zoomScaleNormal="100" workbookViewId="0">
      <selection activeCell="F36" sqref="F3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2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7682849.2300000004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  <c r="H15" s="14" t="str">
        <f>+IF(OR(C15&lt;&gt;0,C16&lt;&gt;0),"","SIN INFORMACIÓN QUE REVELAR")</f>
        <v>SIN INFORMACIÓN QUE REVELAR</v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66450.740000000005</v>
      </c>
      <c r="D20" s="144">
        <v>66450.740000000005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25000</v>
      </c>
      <c r="D21" s="144">
        <v>25000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76745495.390000001</v>
      </c>
      <c r="D56" s="144">
        <f>SUM(D57:D63)</f>
        <v>0</v>
      </c>
      <c r="E56" s="144">
        <f>SUM(E57:E63)</f>
        <v>20023255.780000001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75498578.840000004</v>
      </c>
      <c r="D59" s="144">
        <v>0</v>
      </c>
      <c r="E59" s="144">
        <v>20023255.780000001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1246916.55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43419755.210000001</v>
      </c>
      <c r="D64" s="144">
        <f t="shared" ref="D64:E64" si="0">SUM(D65:D72)</f>
        <v>0</v>
      </c>
      <c r="E64" s="144">
        <f t="shared" si="0"/>
        <v>37227730.280000001</v>
      </c>
    </row>
    <row r="65" spans="1:9" x14ac:dyDescent="0.2">
      <c r="A65" s="16">
        <v>1241</v>
      </c>
      <c r="B65" s="14" t="s">
        <v>158</v>
      </c>
      <c r="C65" s="144">
        <v>16472559</v>
      </c>
      <c r="D65" s="144">
        <v>0</v>
      </c>
      <c r="E65" s="144">
        <v>15288966.119999999</v>
      </c>
    </row>
    <row r="66" spans="1:9" x14ac:dyDescent="0.2">
      <c r="A66" s="16">
        <v>1242</v>
      </c>
      <c r="B66" s="14" t="s">
        <v>159</v>
      </c>
      <c r="C66" s="144">
        <v>6139208.1200000001</v>
      </c>
      <c r="D66" s="144">
        <v>0</v>
      </c>
      <c r="E66" s="144">
        <v>5401103.71</v>
      </c>
    </row>
    <row r="67" spans="1:9" x14ac:dyDescent="0.2">
      <c r="A67" s="16">
        <v>1243</v>
      </c>
      <c r="B67" s="14" t="s">
        <v>160</v>
      </c>
      <c r="C67" s="144">
        <v>2347125.36</v>
      </c>
      <c r="D67" s="144">
        <v>0</v>
      </c>
      <c r="E67" s="144">
        <v>2121591.5299999998</v>
      </c>
    </row>
    <row r="68" spans="1:9" x14ac:dyDescent="0.2">
      <c r="A68" s="16">
        <v>1244</v>
      </c>
      <c r="B68" s="14" t="s">
        <v>161</v>
      </c>
      <c r="C68" s="144">
        <v>2600300.35</v>
      </c>
      <c r="D68" s="144">
        <v>0</v>
      </c>
      <c r="E68" s="144">
        <v>1961690.88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15860562.380000001</v>
      </c>
      <c r="D70" s="144">
        <v>0</v>
      </c>
      <c r="E70" s="144">
        <v>12454378.039999999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0</v>
      </c>
      <c r="D76" s="144">
        <f>SUM(D77:D81)</f>
        <v>0</v>
      </c>
      <c r="E76" s="144">
        <f>SUM(E77:E81)</f>
        <v>0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>SIN INFORMACIÓN QUE REVELAR</v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1892584.7999999998</v>
      </c>
      <c r="D110" s="144">
        <f>SUM(D111:D119)</f>
        <v>1892584.7999999998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1040113.85</v>
      </c>
      <c r="D111" s="144">
        <f>C111</f>
        <v>1040113.85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62607.88</v>
      </c>
      <c r="D112" s="144">
        <f t="shared" ref="D112:D119" si="1">C112</f>
        <v>62607.88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789863.07</v>
      </c>
      <c r="D117" s="144">
        <f t="shared" si="1"/>
        <v>789863.07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0</v>
      </c>
      <c r="D119" s="144">
        <f t="shared" si="1"/>
        <v>0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D41" sqref="D41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2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118696479.52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0</v>
      </c>
      <c r="E10" s="14"/>
    </row>
    <row r="11" spans="1:5" x14ac:dyDescent="0.2">
      <c r="A11" s="26">
        <v>3130</v>
      </c>
      <c r="B11" s="22" t="s">
        <v>385</v>
      </c>
      <c r="C11" s="147">
        <v>765985.47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12571862.720000001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-37600278.920000002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2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25638069.079999998</v>
      </c>
      <c r="D10" s="147">
        <v>23130651.82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25638069.079999998</v>
      </c>
      <c r="D16" s="148">
        <f>SUM(D9:D15)</f>
        <v>23130651.82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1246916.55</v>
      </c>
      <c r="D21" s="148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5" x14ac:dyDescent="0.2">
      <c r="A27" s="26">
        <v>1236</v>
      </c>
      <c r="B27" s="22" t="s">
        <v>155</v>
      </c>
      <c r="C27" s="147">
        <v>1246916.55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230984</v>
      </c>
      <c r="D29" s="148">
        <f>SUM(D30:D37)</f>
        <v>545945.28</v>
      </c>
    </row>
    <row r="30" spans="1:5" x14ac:dyDescent="0.2">
      <c r="A30" s="26">
        <v>1241</v>
      </c>
      <c r="B30" s="22" t="s">
        <v>158</v>
      </c>
      <c r="C30" s="147">
        <v>230984</v>
      </c>
      <c r="D30" s="147">
        <v>132485.45000000001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210545.22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202914.61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1477900.55</v>
      </c>
      <c r="D44" s="148">
        <f>D21+D29+D38</f>
        <v>545945.28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12571862.720000001</v>
      </c>
      <c r="D48" s="148">
        <v>7551731.8499999996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62623.18</v>
      </c>
      <c r="D49" s="148">
        <f>D54+D66+D94+D97+D50</f>
        <v>7324496.8200000003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15.3</v>
      </c>
      <c r="D66" s="148">
        <f>D67+D76+D79+D85</f>
        <v>5885468.3500000006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5885444.4400000004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3785223.83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2550138.89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-449918.28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15.3</v>
      </c>
      <c r="D85" s="147">
        <f>SUM(D86:D93)</f>
        <v>23.91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15.3</v>
      </c>
      <c r="D93" s="147">
        <v>23.91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62607.88</v>
      </c>
      <c r="D97" s="148">
        <f>SUM(D98:D102)</f>
        <v>1439028.47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375843.14</v>
      </c>
    </row>
    <row r="99" spans="1:4" x14ac:dyDescent="0.2">
      <c r="A99" s="26">
        <v>2112</v>
      </c>
      <c r="B99" s="22" t="s">
        <v>524</v>
      </c>
      <c r="C99" s="147">
        <v>62607.88</v>
      </c>
      <c r="D99" s="147">
        <v>242372.47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820812.86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628000</v>
      </c>
      <c r="D103" s="148">
        <f>+D104</f>
        <v>1773962.12</v>
      </c>
    </row>
    <row r="104" spans="1:4" x14ac:dyDescent="0.2">
      <c r="A104" s="96">
        <v>3100</v>
      </c>
      <c r="B104" s="100" t="s">
        <v>541</v>
      </c>
      <c r="C104" s="154">
        <f>SUM(C105:C108)</f>
        <v>628000</v>
      </c>
      <c r="D104" s="154">
        <f>SUM(D105:D108)</f>
        <v>1773962.12</v>
      </c>
    </row>
    <row r="105" spans="1:4" x14ac:dyDescent="0.2">
      <c r="A105" s="98"/>
      <c r="B105" s="101" t="s">
        <v>542</v>
      </c>
      <c r="C105" s="155">
        <v>628000</v>
      </c>
      <c r="D105" s="155">
        <v>826500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947462.12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19.88</v>
      </c>
      <c r="D112" s="151">
        <f>+D113+D135</f>
        <v>19.77</v>
      </c>
    </row>
    <row r="113" spans="1:4" x14ac:dyDescent="0.2">
      <c r="A113" s="96">
        <v>4300</v>
      </c>
      <c r="B113" s="100" t="s">
        <v>596</v>
      </c>
      <c r="C113" s="154">
        <f>C127+C114+C117+C123+C125</f>
        <v>19.88</v>
      </c>
      <c r="D113" s="156">
        <f>D127+D114+D117+D123+D125</f>
        <v>19.77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19.88</v>
      </c>
      <c r="D127" s="158">
        <f>SUM(D128:D134)</f>
        <v>19.77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19.88</v>
      </c>
      <c r="D134" s="155">
        <v>19.77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13262466.02</v>
      </c>
      <c r="D145" s="148">
        <f>D48+D49+D103-D109-D112</f>
        <v>16650171.02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B25" sqref="B25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40387995.539999999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19.88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19.88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354000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354000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40034015.420000002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E27" sqref="E27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28940037.949999999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1477900.55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230984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1246916.55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15.3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15.3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27462152.699999999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zoomScale="90" zoomScaleNormal="90" workbookViewId="0">
      <selection activeCell="G36" sqref="G36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73939651.739999995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-42596544.950000003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9044888.75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-40387995.539999999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-73939651.739999995</v>
      </c>
    </row>
    <row r="51" spans="1:3" x14ac:dyDescent="0.2">
      <c r="A51" s="22">
        <v>8220</v>
      </c>
      <c r="B51" s="103" t="s">
        <v>46</v>
      </c>
      <c r="C51" s="161">
        <v>52299025.030000001</v>
      </c>
    </row>
    <row r="52" spans="1:3" x14ac:dyDescent="0.2">
      <c r="A52" s="22">
        <v>8230</v>
      </c>
      <c r="B52" s="103" t="s">
        <v>600</v>
      </c>
      <c r="C52" s="161">
        <v>-8419861.4299999997</v>
      </c>
    </row>
    <row r="53" spans="1:3" x14ac:dyDescent="0.2">
      <c r="A53" s="22">
        <v>8240</v>
      </c>
      <c r="B53" s="103" t="s">
        <v>45</v>
      </c>
      <c r="C53" s="161">
        <v>1120450.19</v>
      </c>
    </row>
    <row r="54" spans="1:3" x14ac:dyDescent="0.2">
      <c r="A54" s="22">
        <v>8250</v>
      </c>
      <c r="B54" s="103" t="s">
        <v>44</v>
      </c>
      <c r="C54" s="161">
        <v>62607.88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28877430.07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2019-02-13T21:19:08Z</cp:lastPrinted>
  <dcterms:created xsi:type="dcterms:W3CDTF">2012-12-11T20:36:24Z</dcterms:created>
  <dcterms:modified xsi:type="dcterms:W3CDTF">2025-07-16T15:52:52Z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